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ília\Downloads\"/>
    </mc:Choice>
  </mc:AlternateContent>
  <xr:revisionPtr revIDLastSave="0" documentId="13_ncr:1_{AEE68D3A-690D-43C7-A6A3-60D9D1B54B78}" xr6:coauthVersionLast="45" xr6:coauthVersionMax="45" xr10:uidLastSave="{00000000-0000-0000-0000-000000000000}"/>
  <bookViews>
    <workbookView xWindow="-120" yWindow="-120" windowWidth="20730" windowHeight="11160" tabRatio="989" xr2:uid="{00000000-000D-0000-FFFF-FFFF00000000}"/>
  </bookViews>
  <sheets>
    <sheet name="Planilha1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1" i="1" l="1"/>
  <c r="H100" i="1"/>
  <c r="H83" i="1"/>
  <c r="G218" i="1" l="1"/>
  <c r="H218" i="1" s="1"/>
  <c r="G224" i="1" l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H142" i="1"/>
  <c r="H141" i="1"/>
  <c r="H140" i="1"/>
  <c r="H139" i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H86" i="1"/>
  <c r="G85" i="1"/>
  <c r="H85" i="1" s="1"/>
  <c r="G84" i="1"/>
  <c r="H84" i="1" s="1"/>
  <c r="G83" i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G41" i="1"/>
  <c r="H41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19" i="1"/>
  <c r="H19" i="1" s="1"/>
  <c r="G18" i="1"/>
  <c r="H18" i="1" s="1"/>
  <c r="G17" i="1"/>
  <c r="H17" i="1" s="1"/>
  <c r="G16" i="1"/>
  <c r="H233" i="1" l="1"/>
  <c r="H234" i="1" s="1"/>
  <c r="H183" i="1"/>
  <c r="H184" i="1" s="1"/>
  <c r="H22" i="1"/>
  <c r="H23" i="1" s="1"/>
  <c r="H79" i="1"/>
  <c r="H80" i="1" s="1"/>
  <c r="H104" i="1"/>
  <c r="H16" i="1"/>
  <c r="H53" i="1"/>
  <c r="H49" i="1"/>
  <c r="H50" i="1" s="1"/>
  <c r="H197" i="1"/>
  <c r="H198" i="1" s="1"/>
  <c r="H238" i="1" l="1"/>
  <c r="H236" i="1"/>
</calcChain>
</file>

<file path=xl/sharedStrings.xml><?xml version="1.0" encoding="utf-8"?>
<sst xmlns="http://schemas.openxmlformats.org/spreadsheetml/2006/main" count="519" uniqueCount="400">
  <si>
    <t>UNIVERSIDADE FEDERAL DO CEARÁ</t>
  </si>
  <si>
    <t>CENTRO DE HUMANIDADES</t>
  </si>
  <si>
    <t>TABELA GERAL DE AVALIAÇÃO DE DESEMPENHO PARA FINS DE PROMOÇÃO E PROGRESSÃO</t>
  </si>
  <si>
    <t>Docente:</t>
  </si>
  <si>
    <t>SIAPE :</t>
  </si>
  <si>
    <t>Interstício:</t>
  </si>
  <si>
    <t>TIPO DE ATIVIDADE</t>
  </si>
  <si>
    <t>MÉTRICA</t>
  </si>
  <si>
    <t>ATIVIDADES REALIZADAS</t>
  </si>
  <si>
    <t>PESO</t>
  </si>
  <si>
    <t>PONTUAÇÃO MÁXIMA</t>
  </si>
  <si>
    <t>PONTUAÇÃO OBTIDA</t>
  </si>
  <si>
    <t>PONTUAÇÃO CONSIDERADA</t>
  </si>
  <si>
    <t>1.</t>
  </si>
  <si>
    <t>ENSINO SUPERIOR</t>
  </si>
  <si>
    <t>1.1</t>
  </si>
  <si>
    <t>Turmas em disciplinas com &lt;= 4 Alunos1</t>
  </si>
  <si>
    <t>Hora-aula</t>
  </si>
  <si>
    <t>1.2</t>
  </si>
  <si>
    <t>Turmas em disciplinas com &gt;=5 Alunos &lt;= 10 Alunos1</t>
  </si>
  <si>
    <t>1.3</t>
  </si>
  <si>
    <t>Turmas em disciplinas com &gt;= 11 Alunos e &lt;= 20 Alunos1</t>
  </si>
  <si>
    <t>1.4</t>
  </si>
  <si>
    <t>Turmas em disciplinas com &gt;= 21 Alunos1</t>
  </si>
  <si>
    <t>Documentos Comprobatórios:</t>
  </si>
  <si>
    <t>1Para essa atividade o (a) docente deve apresentar declaração do SIGAA, carimbada e rubricada pelo Chefe do departamento.</t>
  </si>
  <si>
    <t>Ensino Superior - Total Obtido</t>
  </si>
  <si>
    <t>ENSINO SUPERIOR - TOTAL CONSIDERADO</t>
  </si>
  <si>
    <t>2.</t>
  </si>
  <si>
    <t>ORIENTAÇÕES</t>
  </si>
  <si>
    <t>2.1</t>
  </si>
  <si>
    <t>Orientador de Pós-Doutorado1</t>
  </si>
  <si>
    <t>Meses de orientação</t>
  </si>
  <si>
    <t>2.2</t>
  </si>
  <si>
    <t>Orientador de Doutorado em Programas da UFC1</t>
  </si>
  <si>
    <t>alunos x ano</t>
  </si>
  <si>
    <t>2.3</t>
  </si>
  <si>
    <t>Orientador de Doutorado em Programas de outras IES1</t>
  </si>
  <si>
    <t>2.4</t>
  </si>
  <si>
    <t>Co-Orientador de Doutorado em Programas da UFC1</t>
  </si>
  <si>
    <t>2.5</t>
  </si>
  <si>
    <t>Co-Orientador de Doutorado em Programas de outras IES1</t>
  </si>
  <si>
    <t>2.6</t>
  </si>
  <si>
    <t>Orientador de Mestrado em Programas da UFC1</t>
  </si>
  <si>
    <t>2.7</t>
  </si>
  <si>
    <t>Orientador de Mestrado em Programas de outras IES1</t>
  </si>
  <si>
    <t>2.8</t>
  </si>
  <si>
    <t>Co-Orientador de Mestrado em Programas da UFC1</t>
  </si>
  <si>
    <t>2.9</t>
  </si>
  <si>
    <t>Co-Orientador de Mestrado em Programas de outras IES1</t>
  </si>
  <si>
    <t>2.10</t>
  </si>
  <si>
    <t>Orientador de Componente Curricular Atividade Trabalho de Conclusão Curso e/ou Monografia2</t>
  </si>
  <si>
    <t>aluno concluído</t>
  </si>
  <si>
    <t>2.11</t>
  </si>
  <si>
    <t>Orientador/Supervisor de Componente Curricular Atividade Estágio Supervisionado3</t>
  </si>
  <si>
    <t>2.12</t>
  </si>
  <si>
    <t>Orientador de Especialização na UFC e outras IES4</t>
  </si>
  <si>
    <t>2.13</t>
  </si>
  <si>
    <t>Orientador de Bolsistas de Programas Institucionais5</t>
  </si>
  <si>
    <t>2.14</t>
  </si>
  <si>
    <t>Preceptoria de Residência</t>
  </si>
  <si>
    <t>Alunos x semestre</t>
  </si>
  <si>
    <t>-</t>
  </si>
  <si>
    <t>2.15</t>
  </si>
  <si>
    <t>Instrutor de Curso de Formação Docente6</t>
  </si>
  <si>
    <t>1Declaração carimbada e rubricada pelo Coordenador do Programa. Para os Programas da UFC a declaração deve se emitida pelo SIGAA.</t>
  </si>
  <si>
    <t>2Declaração do Coordenador do Curso, com o nome do orientado e data da defesa</t>
  </si>
  <si>
    <t>3Declaração do Chefe do Depto ou Coodenador do Curso, com o nome do orientado e data da defesa</t>
  </si>
  <si>
    <t>4Declaração do Coordenador do Curso, com o nome do orientado e data da defesa</t>
  </si>
  <si>
    <t>5Declaração da Pró- Reitoria, com o nome do orientado e data da conclusão</t>
  </si>
  <si>
    <t>6Declaração do setor promotor do curso</t>
  </si>
  <si>
    <t>Orientações - Total Obtido</t>
  </si>
  <si>
    <t>ORIENTAÇÃO - TOTAL CONSIDERADO</t>
  </si>
  <si>
    <t>3.</t>
  </si>
  <si>
    <t>BANCAS EXAMINADORAS E COMISSÕES DE AVALIAÇÃO</t>
  </si>
  <si>
    <t>3.1</t>
  </si>
  <si>
    <t>Concurso Público1</t>
  </si>
  <si>
    <t>Banca</t>
  </si>
  <si>
    <t>3.2</t>
  </si>
  <si>
    <t>Comissão de Seleção de Professor Substituto, Temporário e Visitante2</t>
  </si>
  <si>
    <t>3.3</t>
  </si>
  <si>
    <t>Secretário de Concurso para Docente1</t>
  </si>
  <si>
    <t>Concurso</t>
  </si>
  <si>
    <t>3.4</t>
  </si>
  <si>
    <t>Comissão de Avaliação em Estágio Probatório e Progressão Funcional3</t>
  </si>
  <si>
    <t>Comissões</t>
  </si>
  <si>
    <t>3.5</t>
  </si>
  <si>
    <t>Tese de doutorado (excluindo o orientador)4</t>
  </si>
  <si>
    <t>3.6</t>
  </si>
  <si>
    <t>Dissertação de mestrado (excluindo o orientador)4</t>
  </si>
  <si>
    <t>3.7</t>
  </si>
  <si>
    <t>Qualificação de Doutorado (excluindo o orientador)4</t>
  </si>
  <si>
    <t>3.8</t>
  </si>
  <si>
    <t>Qualificação de Mestrado (excluindo o orientador)4</t>
  </si>
  <si>
    <t>3.9</t>
  </si>
  <si>
    <t>Trabalho de Conclusão de Curso de Graduação (excluindo o orientador)5</t>
  </si>
  <si>
    <t>3.10</t>
  </si>
  <si>
    <t>Trabalho de Conclusão de Curso de Especialização na UFC e outras IES (excluindo o orientador)5</t>
  </si>
  <si>
    <t>3.11</t>
  </si>
  <si>
    <t>Participação em Conselho Editorial de Revista e Livros6</t>
  </si>
  <si>
    <t>Por Conselho</t>
  </si>
  <si>
    <t>3.12</t>
  </si>
  <si>
    <t>Participação em Comitês de Programa Nacional e Internacional7</t>
  </si>
  <si>
    <t>Comitê ou conselho</t>
  </si>
  <si>
    <t>3.13</t>
  </si>
  <si>
    <r>
      <rPr>
        <b/>
        <i/>
        <vertAlign val="superscript"/>
        <sz val="10"/>
        <color rgb="FF000000"/>
        <rFont val="Arial"/>
        <family val="2"/>
        <charset val="1"/>
      </rPr>
      <t>Revisor/Parecerista</t>
    </r>
    <r>
      <rPr>
        <b/>
        <i/>
        <vertAlign val="superscript"/>
        <sz val="10"/>
        <color rgb="FF000000"/>
        <rFont val="Arial"/>
        <family val="2"/>
        <charset val="1"/>
      </rPr>
      <t>Ad hoc8</t>
    </r>
  </si>
  <si>
    <t>Parecer</t>
  </si>
  <si>
    <t>3.14</t>
  </si>
  <si>
    <t>Avaliador de eventos acadêmicos/científicos9</t>
  </si>
  <si>
    <t>Eventos</t>
  </si>
  <si>
    <t>Seleção de Alunos para Curso de Pós-graduação Stricto-Sensu4</t>
  </si>
  <si>
    <t>3.16</t>
  </si>
  <si>
    <t>Seleção de Bolsistas em Programas Institucionais3</t>
  </si>
  <si>
    <t>1Declaração do setor promotor do concurso</t>
  </si>
  <si>
    <t>2Declaração do setor promotor da seleção</t>
  </si>
  <si>
    <t>3Declaração do chefe do Depto</t>
  </si>
  <si>
    <t>4Declaração do Programa de Pós- Graduação</t>
  </si>
  <si>
    <t>5Declaração do Coordenador do Curso</t>
  </si>
  <si>
    <t>6Declaração do Editor da Revista/Livro</t>
  </si>
  <si>
    <t>7Declaração do Coordenador do Programa</t>
  </si>
  <si>
    <t>8Declaração do Editor da Revista ou da Agência de Fomento</t>
  </si>
  <si>
    <t>9Declaração do organizador do evento</t>
  </si>
  <si>
    <t>Bancas Examinadoras e Comissões de Avaliação - Total Obtido</t>
  </si>
  <si>
    <t>BANCAS EXAMINADORAS E COMISSÕES DE AVALIAÇÃO - TOTAL CONSIDERADO</t>
  </si>
  <si>
    <t>4.</t>
  </si>
  <si>
    <t>CURSOS E ESTÁGIOS</t>
  </si>
  <si>
    <t>4.1</t>
  </si>
  <si>
    <t>Pós-Doutorado1</t>
  </si>
  <si>
    <t>Por cada um concluído</t>
  </si>
  <si>
    <t>4.2</t>
  </si>
  <si>
    <t>Título de doutor2</t>
  </si>
  <si>
    <t>Por título</t>
  </si>
  <si>
    <t>4.3</t>
  </si>
  <si>
    <t>Grau de mestre2</t>
  </si>
  <si>
    <t>4.4</t>
  </si>
  <si>
    <t>Residência Médica</t>
  </si>
  <si>
    <t>Por certificado</t>
  </si>
  <si>
    <t>4.5</t>
  </si>
  <si>
    <t>Créditos Obtidos em Pós-graduação Stricto-Sensu3</t>
  </si>
  <si>
    <t>Por crédito</t>
  </si>
  <si>
    <t>4.6</t>
  </si>
  <si>
    <t>Certificado de especialização4</t>
  </si>
  <si>
    <t>4.7</t>
  </si>
  <si>
    <t>Curso de atualização/capacitação5</t>
  </si>
  <si>
    <t>Por curso</t>
  </si>
  <si>
    <t>4.8</t>
  </si>
  <si>
    <t>Participação em Eventos Nacionais Científicos, Esportivos, Artísticos ou Culturais5</t>
  </si>
  <si>
    <t>Por evento</t>
  </si>
  <si>
    <t>4.9</t>
  </si>
  <si>
    <t>Participação em Eventos Internacionais Científicos, Esportivos, Artísticos ou Culturais5</t>
  </si>
  <si>
    <t>4.10</t>
  </si>
  <si>
    <t>Estágio ou intercâmbio com outra instituição5</t>
  </si>
  <si>
    <t>Por estágio</t>
  </si>
  <si>
    <t>4.11</t>
  </si>
  <si>
    <t>Cursos de Formação Docente na UFC5</t>
  </si>
  <si>
    <t>Por Curso</t>
  </si>
  <si>
    <t>1Declaração da Instituição onde o estagio foi concluído</t>
  </si>
  <si>
    <t>2Diploma</t>
  </si>
  <si>
    <t>3Histórico Escolar</t>
  </si>
  <si>
    <t>4Certificado</t>
  </si>
  <si>
    <t>5Certificado/declaração</t>
  </si>
  <si>
    <t>Cursos e Estágios - Total Obtido</t>
  </si>
  <si>
    <t>CURSOS E ESTÁGIOS - TOTAL CONSIDERADO</t>
  </si>
  <si>
    <t>5.</t>
  </si>
  <si>
    <t>PRODUÇÃO CIENTÍFICA, DE INOVAÇÃO, TÉCNICA OU ARTÍSTICA VINCULADA À ÁREA DE ATUAÇÃO E/OU AO ENSINO, À PESQUISA E EXTENSÃO NA UFC</t>
  </si>
  <si>
    <t>5.1</t>
  </si>
  <si>
    <t>Artigos Completos em Anais com Qualis de Área A11</t>
  </si>
  <si>
    <t>Por artigo</t>
  </si>
  <si>
    <t>5.2</t>
  </si>
  <si>
    <t>Artigos Completos em Anais com Qualis de Área A21</t>
  </si>
  <si>
    <t>5.3</t>
  </si>
  <si>
    <t>Artigos Completos em Anais com Qualis de Área B11</t>
  </si>
  <si>
    <t>5.4</t>
  </si>
  <si>
    <t>Artigos Completos em Anais com Qualis de Área B21</t>
  </si>
  <si>
    <t>5.5</t>
  </si>
  <si>
    <t>Artigos Completos em Anais com Qualis de Área B31</t>
  </si>
  <si>
    <t>5.6</t>
  </si>
  <si>
    <t>Artigos Completos em Anais com Qualis de Área B41</t>
  </si>
  <si>
    <t>5.7</t>
  </si>
  <si>
    <t>Artigos Completos em Anais com Qualis de Área B51</t>
  </si>
  <si>
    <t>5.8</t>
  </si>
  <si>
    <t>Artigos Completos em Anais com Qualis de Área C1</t>
  </si>
  <si>
    <t>5.9</t>
  </si>
  <si>
    <t>Artigos Completos em Anais sem Qualis de Área (Internacionais)2</t>
  </si>
  <si>
    <t>5.10</t>
  </si>
  <si>
    <t>Artigos Completos em Anais sem Qualis de Área (Nacionais)2</t>
  </si>
  <si>
    <t>5.11</t>
  </si>
  <si>
    <t>Resumos e Resumos estendidos em Anais com Qualis de Área1</t>
  </si>
  <si>
    <t>Por resumo</t>
  </si>
  <si>
    <t>5.12</t>
  </si>
  <si>
    <t>Resumos e Resumos estendidos em Anais sem Qualis de Área (Internacionais)2</t>
  </si>
  <si>
    <t>5.13</t>
  </si>
  <si>
    <t>Resumos e Resumos estendidos em Anais sem Qualis de Área (Nacionais)2</t>
  </si>
  <si>
    <t>5.14</t>
  </si>
  <si>
    <t>Artigos Publicados em Periódicos com Qualis de Área A11</t>
  </si>
  <si>
    <t>5.15</t>
  </si>
  <si>
    <t>Artigos Publicados em Periódicos com Qualis de Área A21</t>
  </si>
  <si>
    <t>5.16</t>
  </si>
  <si>
    <t>Artigos Publicados em Periódicos com Qualis de Área B11</t>
  </si>
  <si>
    <t>5.17</t>
  </si>
  <si>
    <t>Artigos Publicados em Periódicos com Qualis de Área B21</t>
  </si>
  <si>
    <t>5.18</t>
  </si>
  <si>
    <t>Artigos Publicados em Periódicos com Qualis de Área B31</t>
  </si>
  <si>
    <t>5.19</t>
  </si>
  <si>
    <t>Artigos Publicados em Periódicos com Qualis de Área B41</t>
  </si>
  <si>
    <t>5.20</t>
  </si>
  <si>
    <t>Artigos Publicados em Periódicos com Qualis de Área B51</t>
  </si>
  <si>
    <t>5.21</t>
  </si>
  <si>
    <t>Artigos Publicados em Periódicos com Qualis de Área C1</t>
  </si>
  <si>
    <t>5.22</t>
  </si>
  <si>
    <t>Artigos Publicados em Periódicos sem Qualis de Área2</t>
  </si>
  <si>
    <t>5.23</t>
  </si>
  <si>
    <t>Livro Publicado (acima de 49 páginas)2</t>
  </si>
  <si>
    <t>Por livro</t>
  </si>
  <si>
    <t>5.24</t>
  </si>
  <si>
    <t>Livro Publicado com Comitê Editorial3</t>
  </si>
  <si>
    <t>5.25</t>
  </si>
  <si>
    <t>Organização ou Coordenação de Livro ou Revista Especializada4</t>
  </si>
  <si>
    <t>Por livro ou revista</t>
  </si>
  <si>
    <t>5.26</t>
  </si>
  <si>
    <t>Capítulo de Livro Publicado5</t>
  </si>
  <si>
    <t>Por capítulo</t>
  </si>
  <si>
    <t>5.27</t>
  </si>
  <si>
    <t>Capítulo de Livro Publicado com Comitê Editorial6</t>
  </si>
  <si>
    <t>5.28</t>
  </si>
  <si>
    <t>Tradução de Livro (acima de 49 páginas)7</t>
  </si>
  <si>
    <t>Por livro traduzido</t>
  </si>
  <si>
    <t>5.29</t>
  </si>
  <si>
    <t>Tradução de Livro com Comitê Editorial8</t>
  </si>
  <si>
    <t>5.30</t>
  </si>
  <si>
    <t>Tradução de Capítulo de Livro Publicado9</t>
  </si>
  <si>
    <t>Por capítulo de livro traduzido</t>
  </si>
  <si>
    <t>5.31</t>
  </si>
  <si>
    <t>Tradução de Capítulo de Livro Publicado com Comitê Editorial10</t>
  </si>
  <si>
    <t>5.32</t>
  </si>
  <si>
    <t>Resenha de Livro e Revisão de Livro11</t>
  </si>
  <si>
    <t>Por Resenha e revisão de livro</t>
  </si>
  <si>
    <t>5.33</t>
  </si>
  <si>
    <t>Resenha de Livro e Revisão de Livro com Comitê Editorial12</t>
  </si>
  <si>
    <t>5.34</t>
  </si>
  <si>
    <t>Outras produções bibliográficas (artigos ou colunas em jornal, revista, sites etc.)13</t>
  </si>
  <si>
    <t>Cada uma</t>
  </si>
  <si>
    <t>5.35</t>
  </si>
  <si>
    <t>Desenvolvimento de Softwares no âmbito de projetos de ensino, pesquisa ou extensão vinculados à UFC14</t>
  </si>
  <si>
    <t>Por software desenvolvido</t>
  </si>
  <si>
    <t>5.36</t>
  </si>
  <si>
    <t>Produto ou Processo com Registro Definitivo de Patente</t>
  </si>
  <si>
    <t>Cada um</t>
  </si>
  <si>
    <t>Não se aplica</t>
  </si>
  <si>
    <t>5.37</t>
  </si>
  <si>
    <t>Produto ou Processo com Depósito de Patente</t>
  </si>
  <si>
    <t>Cada</t>
  </si>
  <si>
    <t>5.38</t>
  </si>
  <si>
    <t>Licenciamento de patente</t>
  </si>
  <si>
    <t>Por licenciame nto</t>
  </si>
  <si>
    <t>5.39</t>
  </si>
  <si>
    <t>Desenvolvimento de Produto Tecnológico (equipamento, instrumento, fármacos e similares, etc.)</t>
  </si>
  <si>
    <t>5.40</t>
  </si>
  <si>
    <t>Desenvolvimento de Produto Tecnológico com registro em órgão específico (analítico, instrumental, pedagógico, terapêutico, etc.) com registro em órgão específico15</t>
  </si>
  <si>
    <t>5.41</t>
  </si>
  <si>
    <t>Trabalhos Técnicos16</t>
  </si>
  <si>
    <t>5.42</t>
  </si>
  <si>
    <t>Produção de Relatório Técnico/Científico Aprovado pela unidade de lotação ou em Editais Institucionais16</t>
  </si>
  <si>
    <t>5.43</t>
  </si>
  <si>
    <t>Apresentação de Palestra ou Conferência17</t>
  </si>
  <si>
    <t>5.44</t>
  </si>
  <si>
    <t>Projeto de Pesquisa Financiado por agência de Fomento/UFC/fundação, cadastro na instituição18</t>
  </si>
  <si>
    <t>Por projeto</t>
  </si>
  <si>
    <t>5.45</t>
  </si>
  <si>
    <t>Projeto de Pesquisa não Financiado, cadastrado na instituição19</t>
  </si>
  <si>
    <t>5.46</t>
  </si>
  <si>
    <r>
      <rPr>
        <sz val="10"/>
        <color rgb="FF000000"/>
        <rFont val="Arial"/>
        <family val="2"/>
        <charset val="1"/>
      </rPr>
      <t>Produções artísticas e/ou culturais apresentadas ao público em eventos locais, e/ou instituições brasileiras ou estrangeiras reconhecidas pela área como de</t>
    </r>
    <r>
      <rPr>
        <b/>
        <vertAlign val="superscript"/>
        <sz val="10"/>
        <color rgb="FF000000"/>
        <rFont val="Arial"/>
        <family val="2"/>
        <charset val="1"/>
      </rPr>
      <t>abrangência internacional,</t>
    </r>
    <r>
      <rPr>
        <b/>
        <vertAlign val="superscript"/>
        <sz val="10"/>
        <color rgb="FF000000"/>
        <rFont val="Arial"/>
        <family val="2"/>
        <charset val="1"/>
      </rPr>
      <t>contempladas por seleção, edital ou convite e relacionadas à linha de pesquisa na qual o docente atua. 20</t>
    </r>
  </si>
  <si>
    <t>5.47</t>
  </si>
  <si>
    <r>
      <rPr>
        <sz val="10"/>
        <color rgb="FF000000"/>
        <rFont val="Arial"/>
        <family val="2"/>
        <charset val="1"/>
      </rPr>
      <t>Produções artísticas e/ou culturais apresentadas ao público em eventos locais, e/ou instituições brasileiras ou estrangeiras reconhecidas pela área como de</t>
    </r>
    <r>
      <rPr>
        <b/>
        <vertAlign val="superscript"/>
        <sz val="10"/>
        <color rgb="FF000000"/>
        <rFont val="Arial"/>
        <family val="2"/>
        <charset val="1"/>
      </rPr>
      <t>abrangência nacional</t>
    </r>
    <r>
      <rPr>
        <b/>
        <vertAlign val="superscript"/>
        <sz val="10"/>
        <color rgb="FF000000"/>
        <rFont val="Arial"/>
        <family val="2"/>
        <charset val="1"/>
      </rPr>
      <t>, contempladas por seleção, edital ou convite e relacionadas à linha de pesquisa na qual o docente atua.20</t>
    </r>
  </si>
  <si>
    <t>5.48</t>
  </si>
  <si>
    <t>Produções artísticas e/ou culturais apresentadas ao público em eventos locais, e/ou instituições brasileiras ou estrangeiras reconhecidas pela área com de abrangência regional, contempladas por seleção, edital ou convite e relacionadas à linha de pesquisa na qual o docente atua.20</t>
  </si>
  <si>
    <t>5.49</t>
  </si>
  <si>
    <r>
      <rPr>
        <sz val="10"/>
        <color rgb="FF000000"/>
        <rFont val="Arial"/>
        <family val="2"/>
        <charset val="1"/>
      </rPr>
      <t>Produções artísticas e/ou culturais apresentadas ao público em eventos locais, e/ou instituições brasileiras ou estrangeiras reconhecidas pela área com de</t>
    </r>
    <r>
      <rPr>
        <b/>
        <vertAlign val="superscript"/>
        <sz val="10"/>
        <color rgb="FF000000"/>
        <rFont val="Arial"/>
        <family val="2"/>
        <charset val="1"/>
      </rPr>
      <t>abrangência internacional ou nacional</t>
    </r>
    <r>
      <rPr>
        <b/>
        <vertAlign val="superscript"/>
        <sz val="10"/>
        <color rgb="FF000000"/>
        <rFont val="Arial"/>
        <family val="2"/>
        <charset val="1"/>
      </rPr>
      <t>, relacionadas à linha de pesquisa na qual o docente atua21</t>
    </r>
  </si>
  <si>
    <t>5.50</t>
  </si>
  <si>
    <r>
      <rPr>
        <sz val="10"/>
        <color rgb="FF000000"/>
        <rFont val="Arial"/>
        <family val="2"/>
        <charset val="1"/>
      </rPr>
      <t>Produções artísticas e/ou culturais apresentadas ao público em eventos locais, e/ou instituições brasileiras ou estrangeiras reconhecidas pela área como de</t>
    </r>
    <r>
      <rPr>
        <b/>
        <vertAlign val="superscript"/>
        <sz val="10"/>
        <color rgb="FF000000"/>
        <rFont val="Arial"/>
        <family val="2"/>
        <charset val="1"/>
      </rPr>
      <t>abrangência regional,</t>
    </r>
    <r>
      <rPr>
        <b/>
        <vertAlign val="superscript"/>
        <sz val="10"/>
        <color rgb="FF000000"/>
        <rFont val="Arial"/>
        <family val="2"/>
        <charset val="1"/>
      </rPr>
      <t>relacionadas à linha de pesquisa na qual o docente atua21</t>
    </r>
  </si>
  <si>
    <t>5.51</t>
  </si>
  <si>
    <r>
      <rPr>
        <sz val="10"/>
        <color rgb="FF000000"/>
        <rFont val="Arial"/>
        <family val="2"/>
        <charset val="1"/>
      </rPr>
      <t>Produções artísticas e/ou culturais apresentadas ao público em eventos locais, e/ou instituições brasileiras ou estrangeiras reconhecidas pela área como de</t>
    </r>
    <r>
      <rPr>
        <b/>
        <vertAlign val="superscript"/>
        <sz val="10"/>
        <color rgb="FF000000"/>
        <rFont val="Arial"/>
        <family val="2"/>
        <charset val="1"/>
      </rPr>
      <t>abrangência local</t>
    </r>
    <r>
      <rPr>
        <b/>
        <vertAlign val="superscript"/>
        <sz val="10"/>
        <color rgb="FF000000"/>
        <rFont val="Arial"/>
        <family val="2"/>
        <charset val="1"/>
      </rPr>
      <t>, relacionadas à linha de pesquisa na qual o docente atua21</t>
    </r>
  </si>
  <si>
    <t>5.52</t>
  </si>
  <si>
    <t>Produções artísticas e/ou culturais realizadas no âmbito profissional sem vínculos explícitos com a linha de pesquisa na qual o docente atua21</t>
  </si>
  <si>
    <t>5.53</t>
  </si>
  <si>
    <t>Organização de Eventos Internacionais22</t>
  </si>
  <si>
    <t>5.54</t>
  </si>
  <si>
    <t>Organização de Eventos Nacionais22</t>
  </si>
  <si>
    <t>5.55</t>
  </si>
  <si>
    <t>Organização de Eventos Regionais22</t>
  </si>
  <si>
    <t>5.56</t>
  </si>
  <si>
    <t>Organização de Eventos Locais22</t>
  </si>
  <si>
    <t>1Cópia da página com a ficha catalográfica, da folha de rosto, do sumário e da 1ª. página do artigo, bem como print da pagina do Qualis</t>
  </si>
  <si>
    <t>2Cópia da página com a ficha catalográfica, da folha de rosto, do sumário e da 1ª. página do artigo</t>
  </si>
  <si>
    <t>3Cópia da página com a ficha catalográfica, do Comitê Editorial, da folha de rosto, do sumário</t>
  </si>
  <si>
    <t>4Cópia da página com a ficha catalográfica, da folha de rosto, e da página onde estiver a indicação do organizador.</t>
  </si>
  <si>
    <t>5Cópia da página com a ficha catalográfica, da folha de rosto, do sumário e da 1ª. página do capítulo</t>
  </si>
  <si>
    <t>6Cópia da página com a ficha catalográfica, com o comitê editorial, da folha de rosto, do sumário e da 1ª. página do capítulo</t>
  </si>
  <si>
    <t>7Cópia da página com a ficha catalográfica e da folha de rosto e do sumário</t>
  </si>
  <si>
    <t>8Cópia da página com a ficha catalográfica, com o comitê editorial, e da folha de rosto e do sumário</t>
  </si>
  <si>
    <t>9Cópia da página com a ficha catalográfica, da folha de rosto, do sumário e da 1ª. página do capítulo</t>
  </si>
  <si>
    <t>10Cópia da página com a ficha catalográfica, do comitê editorial, da folha de rosto, do sumário e da 1ª. página do capítulo</t>
  </si>
  <si>
    <t>11Cópia da página com a ficha catalográfica, da folha de rosto, do sumário e da 1ª. página da resenha</t>
  </si>
  <si>
    <t>12Cópia da página com a ficha catalográfica, com o do comitê editorial, da folha de rosto, do sumário e da 1ª. página da resenha</t>
  </si>
  <si>
    <t>13Cópia do artigo ou da coluna, com a indicação do veículo de publicação contendo a data</t>
  </si>
  <si>
    <t>14Declaração do órgão responsável e cópia da licença</t>
  </si>
  <si>
    <t>15Declaração do órgão responsável e cópia do registro</t>
  </si>
  <si>
    <t>16Declaração do órgão responsável</t>
  </si>
  <si>
    <t>17Declaração do órgão promotor</t>
  </si>
  <si>
    <t>18Cópia do cadastro na Agência de fomento e comprovante do financiamento</t>
  </si>
  <si>
    <t>19Declaração do Conselho de Centro</t>
  </si>
  <si>
    <t>20Comprovante da autoria da produção, do resultado da seleção, edital ou convite e da realização do evento</t>
  </si>
  <si>
    <t>21Comprovante da autoria da prudução, e da realização do evento</t>
  </si>
  <si>
    <t>22Comprovante da autoria da organização, e da realização do evento</t>
  </si>
  <si>
    <t>Produção Científica... - Total Obtido</t>
  </si>
  <si>
    <t>PRODUÇÃO CIENTÍFICA... - TOTAL CONSIDERADO</t>
  </si>
  <si>
    <t>6.</t>
  </si>
  <si>
    <t>ATIVIDADES DE EXTENSÃO</t>
  </si>
  <si>
    <t>6.1</t>
  </si>
  <si>
    <t>Coordenador de Programas Cadastrados na Pró-Reitoria de Extensão com participação de discentes1</t>
  </si>
  <si>
    <t>Por programa</t>
  </si>
  <si>
    <t>6.2</t>
  </si>
  <si>
    <t>Coordenador de Projeto Cadastrado na Pró-Reitoria de Extensão com participação de discentes1</t>
  </si>
  <si>
    <t>6.3</t>
  </si>
  <si>
    <t>Participação regular em projeto cadastrado na Pró-Reitoria de Extensão com participação de discentes1</t>
  </si>
  <si>
    <t>6.4</t>
  </si>
  <si>
    <t>Ministração de curso de extensão, palestras, conferências e mesas redondas2</t>
  </si>
  <si>
    <t>6.5</t>
  </si>
  <si>
    <t>Coordenação de cursos e eventos cadastrados na Pró-Reitoria de Extensão1</t>
  </si>
  <si>
    <t>6.6</t>
  </si>
  <si>
    <t>Ação de extensão não cadastrada na Pró-Reitoria de Extensão3</t>
  </si>
  <si>
    <t>Por ação</t>
  </si>
  <si>
    <t>1Declaração da Pró- Reitoria de Extensão</t>
  </si>
  <si>
    <t>2Declaração do coordenador do Curso de Extensão</t>
  </si>
  <si>
    <t>Atividades de Extensão - Total Obtido</t>
  </si>
  <si>
    <t>ATIVIDADES DE EXTENSÃO - TOTAL CONSIDERADO</t>
  </si>
  <si>
    <t>7.</t>
  </si>
  <si>
    <t>ADMINISTRAÇÃO, ASSESSORAMENTO E REPRESENTAÇÃO</t>
  </si>
  <si>
    <t>7.1</t>
  </si>
  <si>
    <t>Mês</t>
  </si>
  <si>
    <t>7.2</t>
  </si>
  <si>
    <t>7.3</t>
  </si>
  <si>
    <t>7.4</t>
  </si>
  <si>
    <t>Cargo de Direção na Administração Superior1</t>
  </si>
  <si>
    <t>7.5</t>
  </si>
  <si>
    <t>Chefia de Departamento1</t>
  </si>
  <si>
    <t>7.6</t>
  </si>
  <si>
    <t>7.7</t>
  </si>
  <si>
    <t>Coordenador de Curso de Graduação ou Pós-graduação Stricto Sensu1</t>
  </si>
  <si>
    <t>7.8</t>
  </si>
  <si>
    <t>Vice-coordenador de Curso de Graduação ou Pós-graduação Stricto Sensu1</t>
  </si>
  <si>
    <t>7.9</t>
  </si>
  <si>
    <t>Assessoria da administração superior da UFC1</t>
  </si>
  <si>
    <t>7.10</t>
  </si>
  <si>
    <t>Função Gratificada (FG) para Gestão Administrativa1</t>
  </si>
  <si>
    <t>7.11</t>
  </si>
  <si>
    <t>Coordenador Permanente Designado por Portaria do Dirigente4</t>
  </si>
  <si>
    <t>7.12</t>
  </si>
  <si>
    <t>Presidente de comissão PERMANENTE (designada por portaria) da UFC4</t>
  </si>
  <si>
    <t>7.13</t>
  </si>
  <si>
    <t>Presidente em comissão PERMANENTE DE PESSOAL DOCENTE – CPPD1</t>
  </si>
  <si>
    <t>7.14</t>
  </si>
  <si>
    <t>Participação em Comissão Permanente (designada por Portaria) da UFC4</t>
  </si>
  <si>
    <t>7.15</t>
  </si>
  <si>
    <t>Presidente de comissão TEMPORÁRIA (designada por portaria) da UFC4</t>
  </si>
  <si>
    <t>7.16</t>
  </si>
  <si>
    <t>Participação em comissão TEMPORÁRIA (designada por portaria) da UFC4</t>
  </si>
  <si>
    <t>7.17</t>
  </si>
  <si>
    <t>Representantes Docentes nos Conselhos Superiores da UFC4</t>
  </si>
  <si>
    <t>7.18</t>
  </si>
  <si>
    <t>Representantes Docentes nos Conselhos das Unidades Acadêmicas4</t>
  </si>
  <si>
    <t>7.19</t>
  </si>
  <si>
    <t>Participação nos Colegiados de Cursos de Graduação5</t>
  </si>
  <si>
    <t>7.20</t>
  </si>
  <si>
    <t>Membro do Núcleo Docente Estruturante4</t>
  </si>
  <si>
    <t>7.21</t>
  </si>
  <si>
    <t>Titular em órgão representativo de classe6</t>
  </si>
  <si>
    <t>7.22</t>
  </si>
  <si>
    <t>Titular em órgão dos Ministérios da Educação, da Cultura e da Ciência, Tecnologia e Inovação, ou outro relacionado à área de atuação do docente, na condição de indicado ou eleito.6</t>
  </si>
  <si>
    <t>1Portaria de nomeação</t>
  </si>
  <si>
    <t>2Portaria de nomeação e declaração do diretor da unidade</t>
  </si>
  <si>
    <t>3Portaria de nomeação e declaração do diretor da unidade acadêmica</t>
  </si>
  <si>
    <t>4Portaria de designação</t>
  </si>
  <si>
    <t>5Declaração do coordenador do Curso</t>
  </si>
  <si>
    <t>6Declaração do órgão respectivo</t>
  </si>
  <si>
    <t>Administração, Assessoramento e Representação - Pontuação Obtida</t>
  </si>
  <si>
    <t>ADMINISTRAÇÃO, ASSESSORAMENTO E REPRESENTAÇÃO - TOTAL CONSIDERADO</t>
  </si>
  <si>
    <t>Pontuação Total Obtida</t>
  </si>
  <si>
    <t>PONTUAÇÃO TOTAL VÁLIDA</t>
  </si>
  <si>
    <t>Tabela versão aprovada na 568ª Reunião do Conselho CH (12/06/2019)</t>
  </si>
  <si>
    <t>Versão retificada na 571ª Reunião Ordinária do Conselho CH (11/09/2019)</t>
  </si>
  <si>
    <t>Alunos x curso</t>
  </si>
  <si>
    <t>aluno x semestre</t>
  </si>
  <si>
    <t>7.23</t>
  </si>
  <si>
    <t>Participação em núcleos e câmaras de ensino, pesquisa, extensão e governança, designados por portaria</t>
  </si>
  <si>
    <t>Vice-diretor, com atividade administrativa permanente2 e coordenador de programas acadêmicos</t>
  </si>
  <si>
    <t>Auditor, Ouvidor, procurador</t>
  </si>
  <si>
    <t>Reitor, vice-reitor, pró-reitor, pró-reitor adjunto, diretor de unidade acadêmica1</t>
  </si>
  <si>
    <t>Subchefe de departamento</t>
  </si>
  <si>
    <t>Revisada em nov/2020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</si>
</sst>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CC"/>
      <name val="Arial"/>
      <family val="2"/>
      <charset val="1"/>
    </font>
    <font>
      <sz val="14"/>
      <color rgb="FF000000"/>
      <name val="Calibri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i/>
      <sz val="10"/>
      <color rgb="FF000000"/>
      <name val="Arial"/>
      <family val="2"/>
      <charset val="1"/>
    </font>
    <font>
      <b/>
      <i/>
      <vertAlign val="superscript"/>
      <sz val="10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5" tint="-0.249977111117893"/>
      <name val="Arial"/>
      <family val="2"/>
      <charset val="1"/>
    </font>
    <font>
      <b/>
      <sz val="12"/>
      <color rgb="FF0070C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6" fillId="0" borderId="1"/>
  </cellStyleXfs>
  <cellXfs count="14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center" vertical="top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0" fontId="15" fillId="0" borderId="0" xfId="0" applyFont="1" applyAlignment="1"/>
    <xf numFmtId="0" fontId="16" fillId="5" borderId="0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5" borderId="1" xfId="1" applyFont="1" applyFill="1" applyAlignment="1" applyProtection="1">
      <alignment horizontal="center" vertical="center"/>
    </xf>
    <xf numFmtId="0" fontId="2" fillId="5" borderId="1" xfId="1" applyFont="1" applyFill="1" applyAlignment="1" applyProtection="1">
      <alignment horizontal="left" vertical="center"/>
    </xf>
    <xf numFmtId="0" fontId="3" fillId="5" borderId="1" xfId="1" applyFont="1" applyFill="1" applyAlignment="1" applyProtection="1">
      <alignment horizontal="center" vertical="center"/>
    </xf>
    <xf numFmtId="0" fontId="8" fillId="5" borderId="1" xfId="1" applyFont="1" applyFill="1" applyAlignment="1" applyProtection="1">
      <alignment horizontal="center" vertical="center"/>
    </xf>
    <xf numFmtId="0" fontId="1" fillId="0" borderId="1" xfId="1" applyFont="1" applyAlignment="1" applyProtection="1">
      <alignment horizontal="center" vertical="center"/>
    </xf>
    <xf numFmtId="0" fontId="10" fillId="0" borderId="1" xfId="1" applyFont="1" applyAlignment="1" applyProtection="1">
      <alignment horizontal="left" vertical="center"/>
    </xf>
    <xf numFmtId="0" fontId="1" fillId="4" borderId="1" xfId="1" applyFont="1" applyFill="1" applyAlignment="1" applyProtection="1">
      <alignment horizontal="center" vertical="center"/>
      <protection locked="0"/>
    </xf>
    <xf numFmtId="0" fontId="1" fillId="0" borderId="1" xfId="1" applyFont="1" applyAlignment="1" applyProtection="1">
      <alignment horizontal="left" vertical="center"/>
    </xf>
    <xf numFmtId="0" fontId="1" fillId="4" borderId="1" xfId="1" applyFont="1" applyFill="1" applyAlignment="1" applyProtection="1">
      <alignment horizontal="center"/>
    </xf>
    <xf numFmtId="0" fontId="1" fillId="4" borderId="1" xfId="1" applyFont="1" applyFill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right" vertical="center"/>
    </xf>
    <xf numFmtId="0" fontId="19" fillId="0" borderId="0" xfId="0" applyFont="1" applyAlignment="1"/>
    <xf numFmtId="0" fontId="16" fillId="5" borderId="0" xfId="0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20" fillId="0" borderId="1" xfId="0" applyFont="1" applyBorder="1" applyAlignment="1" applyProtection="1">
      <alignment horizontal="left" vertical="center"/>
    </xf>
    <xf numFmtId="3" fontId="1" fillId="0" borderId="2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5" fillId="0" borderId="0" xfId="0" applyFont="1" applyAlignment="1"/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wrapText="1"/>
    </xf>
    <xf numFmtId="0" fontId="2" fillId="3" borderId="0" xfId="0" applyFont="1" applyFill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/>
    </xf>
    <xf numFmtId="0" fontId="16" fillId="5" borderId="2" xfId="0" applyFont="1" applyFill="1" applyBorder="1" applyAlignment="1" applyProtection="1">
      <alignment horizontal="left" vertical="center"/>
    </xf>
    <xf numFmtId="0" fontId="16" fillId="5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</xf>
    <xf numFmtId="0" fontId="23" fillId="6" borderId="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left" vertical="center" wrapText="1"/>
    </xf>
    <xf numFmtId="0" fontId="24" fillId="6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13" fillId="8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24" fillId="7" borderId="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8"/>
  <sheetViews>
    <sheetView tabSelected="1" zoomScaleNormal="100" workbookViewId="0">
      <selection activeCell="B9" sqref="B9"/>
    </sheetView>
  </sheetViews>
  <sheetFormatPr defaultRowHeight="15" x14ac:dyDescent="0.25"/>
  <cols>
    <col min="1" max="1" width="17.140625" style="1" customWidth="1"/>
    <col min="2" max="2" width="95" style="2" bestFit="1" customWidth="1"/>
    <col min="3" max="3" width="40.5703125" style="1" bestFit="1" customWidth="1"/>
    <col min="4" max="4" width="14" style="1"/>
    <col min="5" max="5" width="7" style="1" bestFit="1" customWidth="1"/>
    <col min="6" max="7" width="14.7109375" style="1" bestFit="1" customWidth="1"/>
    <col min="8" max="8" width="16.7109375" style="3" bestFit="1" customWidth="1"/>
    <col min="9" max="1025" width="8.42578125" style="1"/>
  </cols>
  <sheetData>
    <row r="1" spans="1:1024" x14ac:dyDescent="0.25">
      <c r="A1" s="4"/>
      <c r="B1" s="5"/>
      <c r="C1" s="4"/>
      <c r="D1" s="4"/>
      <c r="E1" s="4"/>
      <c r="F1" s="4"/>
      <c r="G1" s="4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8" customHeight="1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 s="137" t="s">
        <v>1</v>
      </c>
      <c r="B3" s="137"/>
      <c r="C3" s="137"/>
      <c r="D3" s="137"/>
      <c r="E3" s="137"/>
      <c r="F3" s="137"/>
      <c r="G3" s="137"/>
      <c r="H3" s="137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x14ac:dyDescent="0.25">
      <c r="A4" s="137" t="s">
        <v>2</v>
      </c>
      <c r="B4" s="137"/>
      <c r="C4" s="137"/>
      <c r="D4" s="137"/>
      <c r="E4" s="137"/>
      <c r="F4" s="137"/>
      <c r="G4" s="137"/>
      <c r="H4" s="137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x14ac:dyDescent="0.25">
      <c r="A5" s="138" t="s">
        <v>389</v>
      </c>
      <c r="B5" s="138"/>
      <c r="C5" s="138"/>
      <c r="D5" s="138"/>
      <c r="E5" s="138"/>
      <c r="F5" s="138"/>
      <c r="G5" s="138"/>
      <c r="H5" s="13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138" t="s">
        <v>390</v>
      </c>
      <c r="B6" s="138"/>
      <c r="C6" s="138"/>
      <c r="D6" s="138"/>
      <c r="E6" s="138"/>
      <c r="F6" s="138"/>
      <c r="G6" s="138"/>
      <c r="H6" s="13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8" x14ac:dyDescent="0.25">
      <c r="A7" s="139" t="s">
        <v>399</v>
      </c>
      <c r="B7" s="139"/>
      <c r="C7" s="139"/>
      <c r="D7" s="139"/>
      <c r="E7" s="139"/>
      <c r="F7" s="139"/>
      <c r="G7" s="139"/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8" x14ac:dyDescent="0.25">
      <c r="A8" s="134"/>
      <c r="B8" s="134"/>
      <c r="C8" s="134"/>
      <c r="D8" s="134"/>
      <c r="E8" s="134"/>
      <c r="F8" s="134"/>
      <c r="G8" s="134"/>
      <c r="H8" s="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x14ac:dyDescent="0.25">
      <c r="A9" s="7" t="s">
        <v>3</v>
      </c>
      <c r="B9" s="8"/>
      <c r="C9" s="9"/>
      <c r="D9" s="9"/>
      <c r="E9" s="9"/>
      <c r="F9" s="9"/>
      <c r="G9" s="9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x14ac:dyDescent="0.25">
      <c r="A10" s="11" t="s">
        <v>4</v>
      </c>
      <c r="B10" s="8"/>
      <c r="C10" s="12"/>
      <c r="D10" s="12"/>
      <c r="E10" s="12"/>
      <c r="F10" s="12"/>
      <c r="G10" s="12"/>
      <c r="H10" s="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75" x14ac:dyDescent="0.25">
      <c r="A11" s="11" t="s">
        <v>5</v>
      </c>
      <c r="B11" s="13"/>
      <c r="C11" s="14"/>
      <c r="D11" s="14"/>
      <c r="E11" s="14"/>
      <c r="F11" s="14"/>
      <c r="G11" s="14"/>
      <c r="H11" s="1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4"/>
      <c r="B12" s="15"/>
      <c r="C12" s="14"/>
      <c r="D12" s="14"/>
      <c r="E12" s="14"/>
      <c r="F12" s="14"/>
      <c r="G12" s="14"/>
      <c r="H12" s="1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6"/>
      <c r="B13" s="16"/>
      <c r="C13" s="16"/>
      <c r="D13" s="16"/>
      <c r="E13" s="16"/>
      <c r="F13" s="16"/>
      <c r="G13" s="16"/>
      <c r="H13" s="17"/>
      <c r="I13"/>
      <c r="J13" s="1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20" customFormat="1" ht="60" customHeight="1" x14ac:dyDescent="0.25">
      <c r="A14" s="135" t="s">
        <v>6</v>
      </c>
      <c r="B14" s="135"/>
      <c r="C14" s="19" t="s">
        <v>7</v>
      </c>
      <c r="D14" s="19" t="s">
        <v>8</v>
      </c>
      <c r="E14" s="19" t="s">
        <v>9</v>
      </c>
      <c r="F14" s="19" t="s">
        <v>10</v>
      </c>
      <c r="G14" s="19" t="s">
        <v>11</v>
      </c>
      <c r="H14" s="19" t="s">
        <v>12</v>
      </c>
    </row>
    <row r="15" spans="1:1024" s="25" customFormat="1" ht="18.75" x14ac:dyDescent="0.3">
      <c r="A15" s="21" t="s">
        <v>13</v>
      </c>
      <c r="B15" s="22" t="s">
        <v>14</v>
      </c>
      <c r="C15" s="23"/>
      <c r="D15" s="23"/>
      <c r="E15" s="23"/>
      <c r="F15" s="24">
        <v>500</v>
      </c>
      <c r="G15" s="23"/>
      <c r="H15" s="23"/>
    </row>
    <row r="16" spans="1:1024" x14ac:dyDescent="0.25">
      <c r="A16" s="26" t="s">
        <v>15</v>
      </c>
      <c r="B16" s="27" t="s">
        <v>16</v>
      </c>
      <c r="C16" s="26" t="s">
        <v>17</v>
      </c>
      <c r="D16" s="28"/>
      <c r="E16" s="26">
        <v>0.8</v>
      </c>
      <c r="F16" s="26">
        <v>500</v>
      </c>
      <c r="G16" s="26">
        <f>D16*E16</f>
        <v>0</v>
      </c>
      <c r="H16" s="26">
        <f>IF(G16&gt;500,500,G16)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26" t="s">
        <v>18</v>
      </c>
      <c r="B17" s="27" t="s">
        <v>19</v>
      </c>
      <c r="C17" s="26" t="s">
        <v>17</v>
      </c>
      <c r="D17" s="28"/>
      <c r="E17" s="26">
        <v>0.8</v>
      </c>
      <c r="F17" s="26">
        <v>500</v>
      </c>
      <c r="G17" s="26">
        <f>D17*E17</f>
        <v>0</v>
      </c>
      <c r="H17" s="26">
        <f>IF(G17&gt;500,500,G17)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26" t="s">
        <v>20</v>
      </c>
      <c r="B18" s="27" t="s">
        <v>21</v>
      </c>
      <c r="C18" s="26" t="s">
        <v>17</v>
      </c>
      <c r="D18" s="28"/>
      <c r="E18" s="26">
        <v>0.8</v>
      </c>
      <c r="F18" s="26">
        <v>500</v>
      </c>
      <c r="G18" s="26">
        <f>D18*E18</f>
        <v>0</v>
      </c>
      <c r="H18" s="26">
        <f>IF(G18&gt;500,500,G18)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26" t="s">
        <v>22</v>
      </c>
      <c r="B19" s="27" t="s">
        <v>23</v>
      </c>
      <c r="C19" s="26" t="s">
        <v>17</v>
      </c>
      <c r="D19" s="28"/>
      <c r="E19" s="26">
        <v>0.8</v>
      </c>
      <c r="F19" s="26">
        <v>500</v>
      </c>
      <c r="G19" s="26">
        <f>D19*E19</f>
        <v>0</v>
      </c>
      <c r="H19" s="26">
        <f>IF(G19&gt;500,500,G19)</f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29" t="s">
        <v>24</v>
      </c>
      <c r="B20" s="29"/>
      <c r="C20" s="29"/>
      <c r="D20" s="29"/>
      <c r="E20" s="29"/>
      <c r="F20" s="29"/>
      <c r="G20" s="29"/>
      <c r="H20" s="3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 customHeight="1" x14ac:dyDescent="0.25">
      <c r="A21" s="31" t="s">
        <v>25</v>
      </c>
      <c r="B21" s="32"/>
      <c r="C21" s="31"/>
      <c r="D21" s="31"/>
      <c r="E21" s="31"/>
      <c r="F21" s="31"/>
      <c r="G21" s="31"/>
      <c r="H21" s="3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5" customFormat="1" ht="23.25" customHeight="1" x14ac:dyDescent="0.25">
      <c r="A22" s="33" t="s">
        <v>26</v>
      </c>
      <c r="B22" s="33"/>
      <c r="C22" s="33"/>
      <c r="D22" s="33"/>
      <c r="E22" s="33"/>
      <c r="F22" s="33"/>
      <c r="G22" s="33"/>
      <c r="H22" s="34">
        <f>G16+G17+G18+G19</f>
        <v>0</v>
      </c>
    </row>
    <row r="23" spans="1:1024" s="25" customFormat="1" ht="23.25" customHeight="1" x14ac:dyDescent="0.3">
      <c r="A23" s="36" t="s">
        <v>27</v>
      </c>
      <c r="B23" s="36"/>
      <c r="C23" s="36"/>
      <c r="D23" s="36"/>
      <c r="E23" s="36"/>
      <c r="F23" s="36"/>
      <c r="G23" s="36"/>
      <c r="H23" s="37">
        <f>IF(H22&gt;500,500,H22)</f>
        <v>0</v>
      </c>
    </row>
    <row r="24" spans="1:1024" x14ac:dyDescent="0.25">
      <c r="A24" s="38"/>
      <c r="B24" s="39"/>
      <c r="C24" s="38"/>
      <c r="D24" s="38"/>
      <c r="E24" s="38"/>
      <c r="F24" s="38"/>
      <c r="G24" s="38"/>
      <c r="H24" s="4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38"/>
      <c r="B25" s="39"/>
      <c r="C25" s="38"/>
      <c r="D25" s="38"/>
      <c r="E25" s="38"/>
      <c r="F25" s="38"/>
      <c r="G25" s="38"/>
      <c r="H25" s="40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25" customFormat="1" ht="18.75" x14ac:dyDescent="0.3">
      <c r="A26" s="41" t="s">
        <v>28</v>
      </c>
      <c r="B26" s="42" t="s">
        <v>29</v>
      </c>
      <c r="C26" s="43"/>
      <c r="D26" s="43"/>
      <c r="E26" s="43"/>
      <c r="F26" s="44">
        <v>200</v>
      </c>
      <c r="G26" s="43"/>
      <c r="H26" s="43"/>
    </row>
    <row r="27" spans="1:1024" x14ac:dyDescent="0.25">
      <c r="A27" s="45" t="s">
        <v>30</v>
      </c>
      <c r="B27" s="46" t="s">
        <v>31</v>
      </c>
      <c r="C27" s="45" t="s">
        <v>32</v>
      </c>
      <c r="D27" s="47"/>
      <c r="E27" s="45">
        <v>4</v>
      </c>
      <c r="F27" s="45">
        <v>200</v>
      </c>
      <c r="G27" s="26">
        <f t="shared" ref="G27:G39" si="0">D27*E27</f>
        <v>0</v>
      </c>
      <c r="H27" s="26">
        <f t="shared" ref="H27:H39" si="1">IF(G27&gt;200,200,G27)</f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45" t="s">
        <v>33</v>
      </c>
      <c r="B28" s="46" t="s">
        <v>34</v>
      </c>
      <c r="C28" s="45" t="s">
        <v>35</v>
      </c>
      <c r="D28" s="47"/>
      <c r="E28" s="45">
        <v>40</v>
      </c>
      <c r="F28" s="45">
        <v>200</v>
      </c>
      <c r="G28" s="26">
        <f t="shared" si="0"/>
        <v>0</v>
      </c>
      <c r="H28" s="26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45" t="s">
        <v>36</v>
      </c>
      <c r="B29" s="46" t="s">
        <v>37</v>
      </c>
      <c r="C29" s="45" t="s">
        <v>35</v>
      </c>
      <c r="D29" s="47"/>
      <c r="E29" s="45">
        <v>35</v>
      </c>
      <c r="F29" s="45">
        <v>200</v>
      </c>
      <c r="G29" s="26">
        <f t="shared" si="0"/>
        <v>0</v>
      </c>
      <c r="H29" s="26">
        <f t="shared" si="1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45" t="s">
        <v>38</v>
      </c>
      <c r="B30" s="46" t="s">
        <v>39</v>
      </c>
      <c r="C30" s="45" t="s">
        <v>35</v>
      </c>
      <c r="D30" s="47"/>
      <c r="E30" s="45">
        <v>20</v>
      </c>
      <c r="F30" s="45">
        <v>200</v>
      </c>
      <c r="G30" s="26">
        <f t="shared" si="0"/>
        <v>0</v>
      </c>
      <c r="H30" s="26">
        <f t="shared" si="1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45" t="s">
        <v>40</v>
      </c>
      <c r="B31" s="46" t="s">
        <v>41</v>
      </c>
      <c r="C31" s="45" t="s">
        <v>35</v>
      </c>
      <c r="D31" s="47"/>
      <c r="E31" s="45">
        <v>15</v>
      </c>
      <c r="F31" s="45">
        <v>200</v>
      </c>
      <c r="G31" s="26">
        <f t="shared" si="0"/>
        <v>0</v>
      </c>
      <c r="H31" s="26">
        <f t="shared" si="1"/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45" t="s">
        <v>42</v>
      </c>
      <c r="B32" s="46" t="s">
        <v>43</v>
      </c>
      <c r="C32" s="45" t="s">
        <v>35</v>
      </c>
      <c r="D32" s="47"/>
      <c r="E32" s="45">
        <v>35</v>
      </c>
      <c r="F32" s="45">
        <v>200</v>
      </c>
      <c r="G32" s="26">
        <f t="shared" si="0"/>
        <v>0</v>
      </c>
      <c r="H32" s="26">
        <f t="shared" si="1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45" t="s">
        <v>44</v>
      </c>
      <c r="B33" s="46" t="s">
        <v>45</v>
      </c>
      <c r="C33" s="45" t="s">
        <v>35</v>
      </c>
      <c r="D33" s="47"/>
      <c r="E33" s="45">
        <v>20</v>
      </c>
      <c r="F33" s="45">
        <v>200</v>
      </c>
      <c r="G33" s="26">
        <f t="shared" si="0"/>
        <v>0</v>
      </c>
      <c r="H33" s="26">
        <f t="shared" si="1"/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45" t="s">
        <v>46</v>
      </c>
      <c r="B34" s="46" t="s">
        <v>47</v>
      </c>
      <c r="C34" s="45" t="s">
        <v>35</v>
      </c>
      <c r="D34" s="47"/>
      <c r="E34" s="45">
        <v>15</v>
      </c>
      <c r="F34" s="45">
        <v>200</v>
      </c>
      <c r="G34" s="26">
        <f t="shared" si="0"/>
        <v>0</v>
      </c>
      <c r="H34" s="26">
        <f t="shared" si="1"/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45" t="s">
        <v>48</v>
      </c>
      <c r="B35" s="46" t="s">
        <v>49</v>
      </c>
      <c r="C35" s="45" t="s">
        <v>35</v>
      </c>
      <c r="D35" s="47"/>
      <c r="E35" s="45">
        <v>10</v>
      </c>
      <c r="F35" s="45">
        <v>200</v>
      </c>
      <c r="G35" s="26">
        <f t="shared" si="0"/>
        <v>0</v>
      </c>
      <c r="H35" s="26">
        <f t="shared" si="1"/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45" t="s">
        <v>50</v>
      </c>
      <c r="B36" s="46" t="s">
        <v>51</v>
      </c>
      <c r="C36" s="45" t="s">
        <v>52</v>
      </c>
      <c r="D36" s="47"/>
      <c r="E36" s="45">
        <v>35</v>
      </c>
      <c r="F36" s="45">
        <v>200</v>
      </c>
      <c r="G36" s="26">
        <f t="shared" si="0"/>
        <v>0</v>
      </c>
      <c r="H36" s="26">
        <f t="shared" si="1"/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45" t="s">
        <v>53</v>
      </c>
      <c r="B37" s="46" t="s">
        <v>54</v>
      </c>
      <c r="C37" s="45" t="s">
        <v>52</v>
      </c>
      <c r="D37" s="47"/>
      <c r="E37" s="45">
        <v>30</v>
      </c>
      <c r="F37" s="45">
        <v>200</v>
      </c>
      <c r="G37" s="26">
        <f t="shared" si="0"/>
        <v>0</v>
      </c>
      <c r="H37" s="26">
        <f t="shared" si="1"/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45" t="s">
        <v>55</v>
      </c>
      <c r="B38" s="46" t="s">
        <v>56</v>
      </c>
      <c r="C38" s="45" t="s">
        <v>52</v>
      </c>
      <c r="D38" s="47"/>
      <c r="E38" s="45">
        <v>35</v>
      </c>
      <c r="F38" s="45">
        <v>200</v>
      </c>
      <c r="G38" s="26">
        <f t="shared" si="0"/>
        <v>0</v>
      </c>
      <c r="H38" s="26">
        <f t="shared" si="1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45" t="s">
        <v>57</v>
      </c>
      <c r="B39" s="46" t="s">
        <v>58</v>
      </c>
      <c r="C39" s="45" t="s">
        <v>392</v>
      </c>
      <c r="D39" s="47"/>
      <c r="E39" s="45">
        <v>30</v>
      </c>
      <c r="F39" s="45">
        <v>200</v>
      </c>
      <c r="G39" s="26">
        <f t="shared" si="0"/>
        <v>0</v>
      </c>
      <c r="H39" s="26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45" t="s">
        <v>59</v>
      </c>
      <c r="B40" s="48" t="s">
        <v>60</v>
      </c>
      <c r="C40" s="45" t="s">
        <v>61</v>
      </c>
      <c r="D40" s="49"/>
      <c r="E40" s="45" t="s">
        <v>62</v>
      </c>
      <c r="F40" s="45" t="s">
        <v>62</v>
      </c>
      <c r="G40" s="45" t="s">
        <v>62</v>
      </c>
      <c r="H40" s="45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45" t="s">
        <v>63</v>
      </c>
      <c r="B41" s="46" t="s">
        <v>64</v>
      </c>
      <c r="C41" s="45" t="s">
        <v>391</v>
      </c>
      <c r="D41" s="50"/>
      <c r="E41" s="45">
        <v>1.5</v>
      </c>
      <c r="F41" s="45">
        <v>200</v>
      </c>
      <c r="G41" s="45">
        <f>D41*E41</f>
        <v>0</v>
      </c>
      <c r="H41" s="26">
        <f>IF(G41&gt;200,200,G41)</f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51" t="s">
        <v>24</v>
      </c>
      <c r="B42" s="51"/>
      <c r="C42" s="51"/>
      <c r="D42" s="51"/>
      <c r="E42" s="51"/>
      <c r="F42" s="51"/>
      <c r="G42" s="51"/>
      <c r="H42" s="5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53" t="s">
        <v>65</v>
      </c>
      <c r="B43" s="51"/>
      <c r="C43" s="51"/>
      <c r="D43" s="51"/>
      <c r="E43" s="51"/>
      <c r="F43" s="51"/>
      <c r="G43" s="51"/>
      <c r="H43" s="54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53" t="s">
        <v>66</v>
      </c>
      <c r="B44" s="51"/>
      <c r="C44" s="51"/>
      <c r="D44" s="51"/>
      <c r="E44" s="51"/>
      <c r="F44" s="51"/>
      <c r="G44" s="51"/>
      <c r="H44" s="5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53" t="s">
        <v>67</v>
      </c>
      <c r="B45" s="51"/>
      <c r="C45" s="51"/>
      <c r="D45" s="51"/>
      <c r="E45" s="51"/>
      <c r="F45" s="51"/>
      <c r="G45" s="51"/>
      <c r="H45" s="54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53" t="s">
        <v>68</v>
      </c>
      <c r="B46" s="51"/>
      <c r="C46" s="51"/>
      <c r="D46" s="51"/>
      <c r="E46" s="51"/>
      <c r="F46" s="51"/>
      <c r="G46" s="51"/>
      <c r="H46" s="54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53" t="s">
        <v>69</v>
      </c>
      <c r="B47" s="51"/>
      <c r="C47" s="51"/>
      <c r="D47" s="51"/>
      <c r="E47" s="51"/>
      <c r="F47" s="51"/>
      <c r="G47" s="51"/>
      <c r="H47" s="54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53" t="s">
        <v>70</v>
      </c>
      <c r="B48" s="51"/>
      <c r="C48" s="51"/>
      <c r="D48" s="51"/>
      <c r="E48" s="51"/>
      <c r="F48" s="51"/>
      <c r="G48" s="51"/>
      <c r="H48" s="54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57" customFormat="1" ht="15.75" x14ac:dyDescent="0.25">
      <c r="A49" s="33" t="s">
        <v>71</v>
      </c>
      <c r="B49" s="55"/>
      <c r="C49" s="56"/>
      <c r="D49" s="56"/>
      <c r="E49" s="56"/>
      <c r="F49" s="56"/>
      <c r="G49" s="56"/>
      <c r="H49" s="34">
        <f>G27+G28+G29+G30+G31+G32+G33+G34+G35+G36+G37+G38+G39+G41</f>
        <v>0</v>
      </c>
    </row>
    <row r="50" spans="1:1024" s="25" customFormat="1" ht="18.75" x14ac:dyDescent="0.3">
      <c r="A50" s="36" t="s">
        <v>72</v>
      </c>
      <c r="B50" s="58"/>
      <c r="C50" s="59"/>
      <c r="D50" s="59"/>
      <c r="E50" s="59"/>
      <c r="F50" s="59"/>
      <c r="G50" s="59"/>
      <c r="H50" s="37">
        <f>IF(H49&gt;200,200,H49)</f>
        <v>0</v>
      </c>
    </row>
    <row r="51" spans="1:1024" x14ac:dyDescent="0.25">
      <c r="A51" s="60"/>
      <c r="B51" s="51"/>
      <c r="C51" s="60"/>
      <c r="D51" s="60"/>
      <c r="E51" s="60"/>
      <c r="F51" s="60"/>
      <c r="G51" s="61"/>
      <c r="H51" s="6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25" customFormat="1" ht="18.75" x14ac:dyDescent="0.3">
      <c r="A52" s="62" t="s">
        <v>73</v>
      </c>
      <c r="B52" s="63" t="s">
        <v>74</v>
      </c>
      <c r="C52" s="64"/>
      <c r="D52" s="64"/>
      <c r="E52" s="64"/>
      <c r="F52" s="65">
        <v>100</v>
      </c>
      <c r="G52" s="64"/>
      <c r="H52" s="66"/>
    </row>
    <row r="53" spans="1:1024" x14ac:dyDescent="0.25">
      <c r="A53" s="67" t="s">
        <v>75</v>
      </c>
      <c r="B53" s="68" t="s">
        <v>76</v>
      </c>
      <c r="C53" s="67" t="s">
        <v>77</v>
      </c>
      <c r="D53" s="69"/>
      <c r="E53" s="67">
        <v>70</v>
      </c>
      <c r="F53" s="67">
        <v>100</v>
      </c>
      <c r="G53" s="67">
        <f t="shared" ref="G53:G68" si="2">D53*E53</f>
        <v>0</v>
      </c>
      <c r="H53" s="26">
        <f t="shared" ref="H53:H68" si="3">IF(G53&gt;100,100,G53)</f>
        <v>0</v>
      </c>
      <c r="I53" s="70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67" t="s">
        <v>78</v>
      </c>
      <c r="B54" s="68" t="s">
        <v>79</v>
      </c>
      <c r="C54" s="67" t="s">
        <v>77</v>
      </c>
      <c r="D54" s="69"/>
      <c r="E54" s="67">
        <v>30</v>
      </c>
      <c r="F54" s="67">
        <v>100</v>
      </c>
      <c r="G54" s="67">
        <f t="shared" si="2"/>
        <v>0</v>
      </c>
      <c r="H54" s="26">
        <f t="shared" si="3"/>
        <v>0</v>
      </c>
      <c r="I54" s="70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67" t="s">
        <v>80</v>
      </c>
      <c r="B55" s="68" t="s">
        <v>81</v>
      </c>
      <c r="C55" s="67" t="s">
        <v>82</v>
      </c>
      <c r="D55" s="69"/>
      <c r="E55" s="67">
        <v>20</v>
      </c>
      <c r="F55" s="67">
        <v>100</v>
      </c>
      <c r="G55" s="67">
        <f t="shared" si="2"/>
        <v>0</v>
      </c>
      <c r="H55" s="26">
        <f t="shared" si="3"/>
        <v>0</v>
      </c>
      <c r="I55" s="70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67" t="s">
        <v>83</v>
      </c>
      <c r="B56" s="68" t="s">
        <v>84</v>
      </c>
      <c r="C56" s="67" t="s">
        <v>85</v>
      </c>
      <c r="D56" s="69"/>
      <c r="E56" s="67">
        <v>35</v>
      </c>
      <c r="F56" s="67">
        <v>100</v>
      </c>
      <c r="G56" s="67">
        <f t="shared" si="2"/>
        <v>0</v>
      </c>
      <c r="H56" s="26">
        <f t="shared" si="3"/>
        <v>0</v>
      </c>
      <c r="I56" s="70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67" t="s">
        <v>86</v>
      </c>
      <c r="B57" s="68" t="s">
        <v>87</v>
      </c>
      <c r="C57" s="67" t="s">
        <v>77</v>
      </c>
      <c r="D57" s="69"/>
      <c r="E57" s="67">
        <v>40</v>
      </c>
      <c r="F57" s="67">
        <v>100</v>
      </c>
      <c r="G57" s="67">
        <f t="shared" si="2"/>
        <v>0</v>
      </c>
      <c r="H57" s="26">
        <f t="shared" si="3"/>
        <v>0</v>
      </c>
      <c r="I57" s="70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67" t="s">
        <v>88</v>
      </c>
      <c r="B58" s="68" t="s">
        <v>89</v>
      </c>
      <c r="C58" s="67" t="s">
        <v>77</v>
      </c>
      <c r="D58" s="69"/>
      <c r="E58" s="67">
        <v>40</v>
      </c>
      <c r="F58" s="67">
        <v>100</v>
      </c>
      <c r="G58" s="67">
        <f t="shared" si="2"/>
        <v>0</v>
      </c>
      <c r="H58" s="26">
        <f t="shared" si="3"/>
        <v>0</v>
      </c>
      <c r="I58" s="70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67" t="s">
        <v>90</v>
      </c>
      <c r="B59" s="68" t="s">
        <v>91</v>
      </c>
      <c r="C59" s="67" t="s">
        <v>77</v>
      </c>
      <c r="D59" s="69"/>
      <c r="E59" s="67">
        <v>20</v>
      </c>
      <c r="F59" s="67">
        <v>100</v>
      </c>
      <c r="G59" s="67">
        <f t="shared" si="2"/>
        <v>0</v>
      </c>
      <c r="H59" s="26">
        <f t="shared" si="3"/>
        <v>0</v>
      </c>
      <c r="I59" s="70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67" t="s">
        <v>92</v>
      </c>
      <c r="B60" s="68" t="s">
        <v>93</v>
      </c>
      <c r="C60" s="67" t="s">
        <v>77</v>
      </c>
      <c r="D60" s="69"/>
      <c r="E60" s="67">
        <v>20</v>
      </c>
      <c r="F60" s="67">
        <v>100</v>
      </c>
      <c r="G60" s="67">
        <f t="shared" si="2"/>
        <v>0</v>
      </c>
      <c r="H60" s="26">
        <f t="shared" si="3"/>
        <v>0</v>
      </c>
      <c r="I60" s="7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67" t="s">
        <v>94</v>
      </c>
      <c r="B61" s="68" t="s">
        <v>95</v>
      </c>
      <c r="C61" s="67" t="s">
        <v>77</v>
      </c>
      <c r="D61" s="69"/>
      <c r="E61" s="67">
        <v>15</v>
      </c>
      <c r="F61" s="67">
        <v>100</v>
      </c>
      <c r="G61" s="67">
        <f t="shared" si="2"/>
        <v>0</v>
      </c>
      <c r="H61" s="26">
        <f t="shared" si="3"/>
        <v>0</v>
      </c>
      <c r="I61" s="70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67" t="s">
        <v>96</v>
      </c>
      <c r="B62" s="68" t="s">
        <v>97</v>
      </c>
      <c r="C62" s="67" t="s">
        <v>77</v>
      </c>
      <c r="D62" s="69"/>
      <c r="E62" s="67">
        <v>15</v>
      </c>
      <c r="F62" s="67">
        <v>100</v>
      </c>
      <c r="G62" s="67">
        <f t="shared" si="2"/>
        <v>0</v>
      </c>
      <c r="H62" s="26">
        <f t="shared" si="3"/>
        <v>0</v>
      </c>
      <c r="I62" s="70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67" t="s">
        <v>98</v>
      </c>
      <c r="B63" s="68" t="s">
        <v>99</v>
      </c>
      <c r="C63" s="67" t="s">
        <v>100</v>
      </c>
      <c r="D63" s="69"/>
      <c r="E63" s="67">
        <v>30</v>
      </c>
      <c r="F63" s="67">
        <v>100</v>
      </c>
      <c r="G63" s="67">
        <f t="shared" si="2"/>
        <v>0</v>
      </c>
      <c r="H63" s="26">
        <f t="shared" si="3"/>
        <v>0</v>
      </c>
      <c r="I63" s="70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67" t="s">
        <v>101</v>
      </c>
      <c r="B64" s="68" t="s">
        <v>102</v>
      </c>
      <c r="C64" s="67" t="s">
        <v>103</v>
      </c>
      <c r="D64" s="69"/>
      <c r="E64" s="67">
        <v>30</v>
      </c>
      <c r="F64" s="67">
        <v>100</v>
      </c>
      <c r="G64" s="67">
        <f t="shared" si="2"/>
        <v>0</v>
      </c>
      <c r="H64" s="26">
        <f t="shared" si="3"/>
        <v>0</v>
      </c>
      <c r="I64" s="70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67" t="s">
        <v>104</v>
      </c>
      <c r="B65" s="71" t="s">
        <v>105</v>
      </c>
      <c r="C65" s="67" t="s">
        <v>106</v>
      </c>
      <c r="D65" s="69"/>
      <c r="E65" s="67">
        <v>30</v>
      </c>
      <c r="F65" s="67">
        <v>100</v>
      </c>
      <c r="G65" s="67">
        <f t="shared" si="2"/>
        <v>0</v>
      </c>
      <c r="H65" s="26">
        <f t="shared" si="3"/>
        <v>0</v>
      </c>
      <c r="I65" s="70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67" t="s">
        <v>107</v>
      </c>
      <c r="B66" s="68" t="s">
        <v>108</v>
      </c>
      <c r="C66" s="67" t="s">
        <v>109</v>
      </c>
      <c r="D66" s="28"/>
      <c r="E66" s="67">
        <v>35</v>
      </c>
      <c r="F66" s="67">
        <v>100</v>
      </c>
      <c r="G66" s="67">
        <f t="shared" si="2"/>
        <v>0</v>
      </c>
      <c r="H66" s="26">
        <f t="shared" si="3"/>
        <v>0</v>
      </c>
      <c r="I66" s="70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72">
        <v>315</v>
      </c>
      <c r="B67" s="73" t="s">
        <v>110</v>
      </c>
      <c r="C67" s="74" t="s">
        <v>77</v>
      </c>
      <c r="D67" s="75"/>
      <c r="E67" s="74">
        <v>70</v>
      </c>
      <c r="F67" s="74">
        <v>100</v>
      </c>
      <c r="G67" s="74">
        <f t="shared" si="2"/>
        <v>0</v>
      </c>
      <c r="H67" s="26">
        <f t="shared" si="3"/>
        <v>0</v>
      </c>
      <c r="I67" s="70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67" t="s">
        <v>111</v>
      </c>
      <c r="B68" s="68" t="s">
        <v>112</v>
      </c>
      <c r="C68" s="67" t="s">
        <v>77</v>
      </c>
      <c r="D68" s="28"/>
      <c r="E68" s="67">
        <v>30</v>
      </c>
      <c r="F68" s="67">
        <v>100</v>
      </c>
      <c r="G68" s="67">
        <f t="shared" si="2"/>
        <v>0</v>
      </c>
      <c r="H68" s="26">
        <f t="shared" si="3"/>
        <v>0</v>
      </c>
      <c r="I68" s="70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s="57" customFormat="1" ht="15.75" x14ac:dyDescent="0.25">
      <c r="A69" s="76" t="s">
        <v>24</v>
      </c>
      <c r="B69" s="76"/>
      <c r="C69" s="76"/>
      <c r="D69" s="76"/>
      <c r="E69" s="76"/>
      <c r="F69" s="76"/>
      <c r="G69" s="76"/>
      <c r="H69" s="77"/>
      <c r="I69" s="78"/>
    </row>
    <row r="70" spans="1:1024" x14ac:dyDescent="0.25">
      <c r="A70" s="53" t="s">
        <v>113</v>
      </c>
      <c r="B70" s="51"/>
      <c r="C70" s="51"/>
      <c r="D70" s="51"/>
      <c r="E70" s="51"/>
      <c r="F70" s="51"/>
      <c r="G70" s="51"/>
      <c r="H70" s="54"/>
      <c r="I70" s="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53" t="s">
        <v>114</v>
      </c>
      <c r="B71" s="51"/>
      <c r="C71" s="51"/>
      <c r="D71" s="51"/>
      <c r="E71" s="51"/>
      <c r="F71" s="51"/>
      <c r="G71" s="51"/>
      <c r="H71" s="54"/>
      <c r="I71" s="70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53" t="s">
        <v>115</v>
      </c>
      <c r="B72" s="51"/>
      <c r="C72" s="51"/>
      <c r="D72" s="51"/>
      <c r="E72" s="51"/>
      <c r="F72" s="51"/>
      <c r="G72" s="51"/>
      <c r="H72" s="54"/>
      <c r="I72" s="70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53" t="s">
        <v>116</v>
      </c>
      <c r="B73" s="51"/>
      <c r="C73" s="51"/>
      <c r="D73" s="51"/>
      <c r="E73" s="51"/>
      <c r="F73" s="51"/>
      <c r="G73" s="53"/>
      <c r="H73" s="54"/>
      <c r="I73" s="70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53" t="s">
        <v>117</v>
      </c>
      <c r="B74" s="51"/>
      <c r="C74" s="51"/>
      <c r="D74" s="51"/>
      <c r="E74" s="51"/>
      <c r="F74" s="51"/>
      <c r="G74" s="51"/>
      <c r="H74" s="54"/>
      <c r="I74" s="70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53" t="s">
        <v>118</v>
      </c>
      <c r="B75" s="51"/>
      <c r="C75" s="51"/>
      <c r="D75" s="51"/>
      <c r="E75" s="51"/>
      <c r="F75" s="51"/>
      <c r="G75" s="51"/>
      <c r="H75" s="54"/>
      <c r="I75" s="70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53" t="s">
        <v>119</v>
      </c>
      <c r="B76" s="51"/>
      <c r="C76" s="51"/>
      <c r="D76" s="51"/>
      <c r="E76" s="51"/>
      <c r="F76" s="51"/>
      <c r="G76" s="51"/>
      <c r="H76" s="54"/>
      <c r="I76" s="70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53" t="s">
        <v>120</v>
      </c>
      <c r="B77" s="51"/>
      <c r="C77" s="51"/>
      <c r="D77" s="51"/>
      <c r="E77" s="51"/>
      <c r="F77" s="51"/>
      <c r="G77" s="51"/>
      <c r="H77" s="54"/>
      <c r="I77" s="70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53" t="s">
        <v>121</v>
      </c>
      <c r="B78" s="51"/>
      <c r="C78" s="51"/>
      <c r="D78" s="51"/>
      <c r="E78" s="51"/>
      <c r="F78" s="51"/>
      <c r="G78" s="51"/>
      <c r="H78" s="54"/>
      <c r="I78" s="70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57" customFormat="1" ht="15.75" x14ac:dyDescent="0.25">
      <c r="A79" s="55" t="s">
        <v>122</v>
      </c>
      <c r="B79" s="55"/>
      <c r="C79" s="56"/>
      <c r="D79" s="56"/>
      <c r="E79" s="56"/>
      <c r="F79" s="56"/>
      <c r="G79" s="56"/>
      <c r="H79" s="34">
        <f>SUM(G53:G68)</f>
        <v>0</v>
      </c>
    </row>
    <row r="80" spans="1:1024" s="25" customFormat="1" ht="18.75" x14ac:dyDescent="0.3">
      <c r="A80" s="58" t="s">
        <v>123</v>
      </c>
      <c r="B80" s="58"/>
      <c r="C80" s="59"/>
      <c r="D80" s="59"/>
      <c r="E80" s="59"/>
      <c r="F80" s="59"/>
      <c r="G80" s="59"/>
      <c r="H80" s="37">
        <f>IF(H79&gt;100,100,H79)</f>
        <v>0</v>
      </c>
    </row>
    <row r="81" spans="1:1024" x14ac:dyDescent="0.25">
      <c r="A81" s="38"/>
      <c r="B81" s="39"/>
      <c r="C81" s="38"/>
      <c r="D81" s="38"/>
      <c r="E81" s="38"/>
      <c r="F81" s="38"/>
      <c r="G81" s="38"/>
      <c r="H81" s="40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25" customFormat="1" ht="18.75" x14ac:dyDescent="0.3">
      <c r="A82" s="62" t="s">
        <v>124</v>
      </c>
      <c r="B82" s="79" t="s">
        <v>125</v>
      </c>
      <c r="C82" s="80"/>
      <c r="D82" s="80"/>
      <c r="E82" s="80"/>
      <c r="F82" s="81">
        <v>250</v>
      </c>
      <c r="G82" s="82"/>
      <c r="H82" s="80"/>
    </row>
    <row r="83" spans="1:1024" x14ac:dyDescent="0.25">
      <c r="A83" s="119" t="s">
        <v>126</v>
      </c>
      <c r="B83" s="120" t="s">
        <v>127</v>
      </c>
      <c r="C83" s="119" t="s">
        <v>128</v>
      </c>
      <c r="D83" s="84"/>
      <c r="E83" s="119">
        <v>180</v>
      </c>
      <c r="F83" s="119">
        <v>200</v>
      </c>
      <c r="G83" s="119">
        <f>D83*E83</f>
        <v>0</v>
      </c>
      <c r="H83" s="119">
        <f>IF(G83&gt;F83,F83,G83)</f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85" t="s">
        <v>129</v>
      </c>
      <c r="B84" s="86" t="s">
        <v>130</v>
      </c>
      <c r="C84" s="85" t="s">
        <v>131</v>
      </c>
      <c r="D84" s="84"/>
      <c r="E84" s="85">
        <v>250</v>
      </c>
      <c r="F84" s="85">
        <v>250</v>
      </c>
      <c r="G84" s="85">
        <f>D84*E84</f>
        <v>0</v>
      </c>
      <c r="H84" s="87">
        <f t="shared" ref="H84:H93" si="4">IF(G84&gt;F84,F84,G84)</f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5">
      <c r="A85" s="85" t="s">
        <v>132</v>
      </c>
      <c r="B85" s="86" t="s">
        <v>133</v>
      </c>
      <c r="C85" s="85" t="s">
        <v>131</v>
      </c>
      <c r="D85" s="84"/>
      <c r="E85" s="85">
        <v>150</v>
      </c>
      <c r="F85" s="85">
        <v>150</v>
      </c>
      <c r="G85" s="85">
        <f>D85*E85</f>
        <v>0</v>
      </c>
      <c r="H85" s="87">
        <f t="shared" si="4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85" t="s">
        <v>134</v>
      </c>
      <c r="B86" s="88" t="s">
        <v>135</v>
      </c>
      <c r="C86" s="85" t="s">
        <v>136</v>
      </c>
      <c r="D86" s="83"/>
      <c r="E86" s="85" t="s">
        <v>62</v>
      </c>
      <c r="F86" s="85" t="s">
        <v>62</v>
      </c>
      <c r="G86" s="85" t="s">
        <v>62</v>
      </c>
      <c r="H86" s="87" t="str">
        <f t="shared" si="4"/>
        <v>-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85" t="s">
        <v>137</v>
      </c>
      <c r="B87" s="86" t="s">
        <v>138</v>
      </c>
      <c r="C87" s="85" t="s">
        <v>139</v>
      </c>
      <c r="D87" s="84"/>
      <c r="E87" s="85">
        <v>3</v>
      </c>
      <c r="F87" s="85">
        <v>140</v>
      </c>
      <c r="G87" s="85">
        <f t="shared" ref="G87:G93" si="5">D87*E87</f>
        <v>0</v>
      </c>
      <c r="H87" s="87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85" t="s">
        <v>140</v>
      </c>
      <c r="B88" s="86" t="s">
        <v>141</v>
      </c>
      <c r="C88" s="85" t="s">
        <v>136</v>
      </c>
      <c r="D88" s="84"/>
      <c r="E88" s="85">
        <v>50</v>
      </c>
      <c r="F88" s="85">
        <v>50</v>
      </c>
      <c r="G88" s="85">
        <f t="shared" si="5"/>
        <v>0</v>
      </c>
      <c r="H88" s="87">
        <f t="shared" si="4"/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85" t="s">
        <v>142</v>
      </c>
      <c r="B89" s="86" t="s">
        <v>143</v>
      </c>
      <c r="C89" s="85" t="s">
        <v>144</v>
      </c>
      <c r="D89" s="84"/>
      <c r="E89" s="85">
        <v>33</v>
      </c>
      <c r="F89" s="85">
        <v>140</v>
      </c>
      <c r="G89" s="85">
        <f t="shared" si="5"/>
        <v>0</v>
      </c>
      <c r="H89" s="87">
        <f t="shared" si="4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85" t="s">
        <v>145</v>
      </c>
      <c r="B90" s="86" t="s">
        <v>146</v>
      </c>
      <c r="C90" s="85" t="s">
        <v>147</v>
      </c>
      <c r="D90" s="84"/>
      <c r="E90" s="85">
        <v>15</v>
      </c>
      <c r="F90" s="85">
        <v>140</v>
      </c>
      <c r="G90" s="85">
        <f t="shared" si="5"/>
        <v>0</v>
      </c>
      <c r="H90" s="87">
        <f t="shared" si="4"/>
        <v>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85" t="s">
        <v>148</v>
      </c>
      <c r="B91" s="86" t="s">
        <v>149</v>
      </c>
      <c r="C91" s="85" t="s">
        <v>147</v>
      </c>
      <c r="D91" s="84"/>
      <c r="E91" s="85">
        <v>20</v>
      </c>
      <c r="F91" s="85">
        <v>40</v>
      </c>
      <c r="G91" s="85">
        <f t="shared" si="5"/>
        <v>0</v>
      </c>
      <c r="H91" s="87">
        <f t="shared" si="4"/>
        <v>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85" t="s">
        <v>150</v>
      </c>
      <c r="B92" s="86" t="s">
        <v>151</v>
      </c>
      <c r="C92" s="85" t="s">
        <v>152</v>
      </c>
      <c r="D92" s="84"/>
      <c r="E92" s="85">
        <v>70</v>
      </c>
      <c r="F92" s="85">
        <v>140</v>
      </c>
      <c r="G92" s="85">
        <f t="shared" si="5"/>
        <v>0</v>
      </c>
      <c r="H92" s="87">
        <f t="shared" si="4"/>
        <v>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85" t="s">
        <v>153</v>
      </c>
      <c r="B93" s="86" t="s">
        <v>154</v>
      </c>
      <c r="C93" s="85" t="s">
        <v>155</v>
      </c>
      <c r="D93" s="84"/>
      <c r="E93" s="85">
        <v>30</v>
      </c>
      <c r="F93" s="85">
        <v>140</v>
      </c>
      <c r="G93" s="85">
        <f t="shared" si="5"/>
        <v>0</v>
      </c>
      <c r="H93" s="87">
        <f t="shared" si="4"/>
        <v>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s="57" customFormat="1" ht="15.75" x14ac:dyDescent="0.25">
      <c r="A94" s="89" t="s">
        <v>24</v>
      </c>
      <c r="B94" s="89"/>
      <c r="C94" s="89"/>
      <c r="D94" s="89"/>
      <c r="E94" s="89"/>
      <c r="F94" s="89"/>
      <c r="G94" s="89"/>
      <c r="H94" s="90"/>
    </row>
    <row r="95" spans="1:1024" x14ac:dyDescent="0.25">
      <c r="A95" s="91" t="s">
        <v>156</v>
      </c>
      <c r="B95" s="91"/>
      <c r="C95" s="91"/>
      <c r="D95" s="91"/>
      <c r="E95" s="91"/>
      <c r="F95" s="91"/>
      <c r="G95" s="91"/>
      <c r="H95" s="92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91" t="s">
        <v>157</v>
      </c>
      <c r="B96" s="91"/>
      <c r="C96" s="91"/>
      <c r="D96" s="91"/>
      <c r="E96" s="91"/>
      <c r="F96" s="91"/>
      <c r="G96" s="91"/>
      <c r="H96" s="92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91" t="s">
        <v>158</v>
      </c>
      <c r="B97" s="91"/>
      <c r="C97" s="91"/>
      <c r="D97" s="91"/>
      <c r="E97" s="91"/>
      <c r="F97" s="91"/>
      <c r="G97" s="91"/>
      <c r="H97" s="92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25">
      <c r="A98" s="91" t="s">
        <v>159</v>
      </c>
      <c r="B98" s="91"/>
      <c r="C98" s="91"/>
      <c r="D98" s="91"/>
      <c r="E98" s="91"/>
      <c r="F98" s="91"/>
      <c r="G98" s="91"/>
      <c r="H98" s="92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25">
      <c r="A99" s="91" t="s">
        <v>160</v>
      </c>
      <c r="B99" s="91"/>
      <c r="C99" s="91"/>
      <c r="D99" s="91"/>
      <c r="E99" s="91"/>
      <c r="F99" s="91"/>
      <c r="G99" s="91"/>
      <c r="H99" s="92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s="93" customFormat="1" ht="15.75" x14ac:dyDescent="0.25">
      <c r="A100" s="76" t="s">
        <v>161</v>
      </c>
      <c r="B100" s="76"/>
      <c r="C100" s="76"/>
      <c r="D100" s="76"/>
      <c r="E100" s="76"/>
      <c r="F100" s="76"/>
      <c r="G100" s="76"/>
      <c r="H100" s="90">
        <f>SUM(H83,H84,H85,H87,H88,H89,H90,H91,H92,H93)</f>
        <v>0</v>
      </c>
    </row>
    <row r="101" spans="1:1024" s="94" customFormat="1" ht="18.75" x14ac:dyDescent="0.3">
      <c r="A101" s="58" t="s">
        <v>162</v>
      </c>
      <c r="B101" s="58"/>
      <c r="C101" s="58"/>
      <c r="D101" s="58"/>
      <c r="E101" s="58"/>
      <c r="F101" s="58"/>
      <c r="G101" s="58"/>
      <c r="H101" s="37">
        <f>IF(H100&gt;250,250,H100)</f>
        <v>0</v>
      </c>
    </row>
    <row r="102" spans="1:1024" x14ac:dyDescent="0.25">
      <c r="A102" s="60"/>
      <c r="B102" s="51"/>
      <c r="C102" s="60"/>
      <c r="D102" s="60"/>
      <c r="E102" s="60"/>
      <c r="F102" s="60"/>
      <c r="G102" s="61"/>
      <c r="H102" s="61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s="94" customFormat="1" ht="54" customHeight="1" x14ac:dyDescent="0.3">
      <c r="A103" s="62" t="s">
        <v>163</v>
      </c>
      <c r="B103" s="136" t="s">
        <v>164</v>
      </c>
      <c r="C103" s="136"/>
      <c r="D103" s="63"/>
      <c r="E103" s="79"/>
      <c r="F103" s="81">
        <v>500</v>
      </c>
      <c r="G103" s="79"/>
      <c r="H103" s="62"/>
    </row>
    <row r="104" spans="1:1024" x14ac:dyDescent="0.25">
      <c r="A104" s="67" t="s">
        <v>165</v>
      </c>
      <c r="B104" s="68" t="s">
        <v>166</v>
      </c>
      <c r="C104" s="67" t="s">
        <v>167</v>
      </c>
      <c r="D104" s="28"/>
      <c r="E104" s="67">
        <v>500</v>
      </c>
      <c r="F104" s="67">
        <v>500</v>
      </c>
      <c r="G104" s="67">
        <f t="shared" ref="G104:G138" si="6">D104*E104</f>
        <v>0</v>
      </c>
      <c r="H104" s="87">
        <f t="shared" ref="H104:H135" si="7">IF(G104&gt;F104,F104,G104)</f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x14ac:dyDescent="0.25">
      <c r="A105" s="67" t="s">
        <v>168</v>
      </c>
      <c r="B105" s="68" t="s">
        <v>169</v>
      </c>
      <c r="C105" s="67" t="s">
        <v>167</v>
      </c>
      <c r="D105" s="28"/>
      <c r="E105" s="67">
        <v>440</v>
      </c>
      <c r="F105" s="67">
        <v>500</v>
      </c>
      <c r="G105" s="67">
        <f t="shared" si="6"/>
        <v>0</v>
      </c>
      <c r="H105" s="87">
        <f t="shared" si="7"/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67" t="s">
        <v>170</v>
      </c>
      <c r="B106" s="68" t="s">
        <v>171</v>
      </c>
      <c r="C106" s="67" t="s">
        <v>167</v>
      </c>
      <c r="D106" s="28"/>
      <c r="E106" s="67">
        <v>420</v>
      </c>
      <c r="F106" s="67">
        <v>500</v>
      </c>
      <c r="G106" s="67">
        <f t="shared" si="6"/>
        <v>0</v>
      </c>
      <c r="H106" s="87">
        <f t="shared" si="7"/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67" t="s">
        <v>172</v>
      </c>
      <c r="B107" s="68" t="s">
        <v>173</v>
      </c>
      <c r="C107" s="67" t="s">
        <v>167</v>
      </c>
      <c r="D107" s="28"/>
      <c r="E107" s="67">
        <v>400</v>
      </c>
      <c r="F107" s="67">
        <v>500</v>
      </c>
      <c r="G107" s="67">
        <f t="shared" si="6"/>
        <v>0</v>
      </c>
      <c r="H107" s="87">
        <f t="shared" si="7"/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67" t="s">
        <v>174</v>
      </c>
      <c r="B108" s="68" t="s">
        <v>175</v>
      </c>
      <c r="C108" s="67" t="s">
        <v>167</v>
      </c>
      <c r="D108" s="28"/>
      <c r="E108" s="67">
        <v>360</v>
      </c>
      <c r="F108" s="67">
        <v>500</v>
      </c>
      <c r="G108" s="67">
        <f t="shared" si="6"/>
        <v>0</v>
      </c>
      <c r="H108" s="87">
        <f t="shared" si="7"/>
        <v>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67" t="s">
        <v>176</v>
      </c>
      <c r="B109" s="68" t="s">
        <v>177</v>
      </c>
      <c r="C109" s="67" t="s">
        <v>167</v>
      </c>
      <c r="D109" s="28"/>
      <c r="E109" s="67">
        <v>340</v>
      </c>
      <c r="F109" s="67">
        <v>500</v>
      </c>
      <c r="G109" s="67">
        <f t="shared" si="6"/>
        <v>0</v>
      </c>
      <c r="H109" s="87">
        <f t="shared" si="7"/>
        <v>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67" t="s">
        <v>178</v>
      </c>
      <c r="B110" s="68" t="s">
        <v>179</v>
      </c>
      <c r="C110" s="67" t="s">
        <v>167</v>
      </c>
      <c r="D110" s="28"/>
      <c r="E110" s="67">
        <v>300</v>
      </c>
      <c r="F110" s="67">
        <v>500</v>
      </c>
      <c r="G110" s="67">
        <f t="shared" si="6"/>
        <v>0</v>
      </c>
      <c r="H110" s="87">
        <f t="shared" si="7"/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67" t="s">
        <v>180</v>
      </c>
      <c r="B111" s="68" t="s">
        <v>181</v>
      </c>
      <c r="C111" s="67" t="s">
        <v>167</v>
      </c>
      <c r="D111" s="28"/>
      <c r="E111" s="67">
        <v>270</v>
      </c>
      <c r="F111" s="67">
        <v>500</v>
      </c>
      <c r="G111" s="67">
        <f t="shared" si="6"/>
        <v>0</v>
      </c>
      <c r="H111" s="87">
        <f t="shared" si="7"/>
        <v>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67" t="s">
        <v>182</v>
      </c>
      <c r="B112" s="68" t="s">
        <v>183</v>
      </c>
      <c r="C112" s="67" t="s">
        <v>167</v>
      </c>
      <c r="D112" s="28"/>
      <c r="E112" s="67">
        <v>270</v>
      </c>
      <c r="F112" s="67">
        <v>500</v>
      </c>
      <c r="G112" s="67">
        <f t="shared" si="6"/>
        <v>0</v>
      </c>
      <c r="H112" s="87">
        <f t="shared" si="7"/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67" t="s">
        <v>184</v>
      </c>
      <c r="B113" s="68" t="s">
        <v>185</v>
      </c>
      <c r="C113" s="67" t="s">
        <v>167</v>
      </c>
      <c r="D113" s="28"/>
      <c r="E113" s="67">
        <v>270</v>
      </c>
      <c r="F113" s="67">
        <v>500</v>
      </c>
      <c r="G113" s="67">
        <f t="shared" si="6"/>
        <v>0</v>
      </c>
      <c r="H113" s="87">
        <f t="shared" si="7"/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67" t="s">
        <v>186</v>
      </c>
      <c r="B114" s="68" t="s">
        <v>187</v>
      </c>
      <c r="C114" s="67" t="s">
        <v>188</v>
      </c>
      <c r="D114" s="28"/>
      <c r="E114" s="67">
        <v>15</v>
      </c>
      <c r="F114" s="67">
        <v>40</v>
      </c>
      <c r="G114" s="67">
        <f t="shared" si="6"/>
        <v>0</v>
      </c>
      <c r="H114" s="87">
        <f t="shared" si="7"/>
        <v>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67" t="s">
        <v>189</v>
      </c>
      <c r="B115" s="68" t="s">
        <v>190</v>
      </c>
      <c r="C115" s="67" t="s">
        <v>188</v>
      </c>
      <c r="D115" s="28"/>
      <c r="E115" s="67">
        <v>15</v>
      </c>
      <c r="F115" s="67">
        <v>40</v>
      </c>
      <c r="G115" s="67">
        <f t="shared" si="6"/>
        <v>0</v>
      </c>
      <c r="H115" s="87">
        <f t="shared" si="7"/>
        <v>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67" t="s">
        <v>191</v>
      </c>
      <c r="B116" s="68" t="s">
        <v>192</v>
      </c>
      <c r="C116" s="67" t="s">
        <v>188</v>
      </c>
      <c r="D116" s="28"/>
      <c r="E116" s="67">
        <v>15</v>
      </c>
      <c r="F116" s="67">
        <v>40</v>
      </c>
      <c r="G116" s="67">
        <f t="shared" si="6"/>
        <v>0</v>
      </c>
      <c r="H116" s="87">
        <f t="shared" si="7"/>
        <v>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67" t="s">
        <v>193</v>
      </c>
      <c r="B117" s="68" t="s">
        <v>194</v>
      </c>
      <c r="C117" s="67" t="s">
        <v>167</v>
      </c>
      <c r="D117" s="28"/>
      <c r="E117" s="67">
        <v>500</v>
      </c>
      <c r="F117" s="67">
        <v>500</v>
      </c>
      <c r="G117" s="67">
        <f t="shared" si="6"/>
        <v>0</v>
      </c>
      <c r="H117" s="87">
        <f t="shared" si="7"/>
        <v>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67" t="s">
        <v>195</v>
      </c>
      <c r="B118" s="68" t="s">
        <v>196</v>
      </c>
      <c r="C118" s="67" t="s">
        <v>167</v>
      </c>
      <c r="D118" s="28"/>
      <c r="E118" s="67">
        <v>440</v>
      </c>
      <c r="F118" s="67">
        <v>500</v>
      </c>
      <c r="G118" s="67">
        <f t="shared" si="6"/>
        <v>0</v>
      </c>
      <c r="H118" s="87">
        <f t="shared" si="7"/>
        <v>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67" t="s">
        <v>197</v>
      </c>
      <c r="B119" s="68" t="s">
        <v>198</v>
      </c>
      <c r="C119" s="67" t="s">
        <v>167</v>
      </c>
      <c r="D119" s="28"/>
      <c r="E119" s="67">
        <v>415</v>
      </c>
      <c r="F119" s="67">
        <v>500</v>
      </c>
      <c r="G119" s="67">
        <f t="shared" si="6"/>
        <v>0</v>
      </c>
      <c r="H119" s="87">
        <f t="shared" si="7"/>
        <v>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67" t="s">
        <v>199</v>
      </c>
      <c r="B120" s="68" t="s">
        <v>200</v>
      </c>
      <c r="C120" s="67" t="s">
        <v>167</v>
      </c>
      <c r="D120" s="28"/>
      <c r="E120" s="67">
        <v>400</v>
      </c>
      <c r="F120" s="67">
        <v>500</v>
      </c>
      <c r="G120" s="67">
        <f t="shared" si="6"/>
        <v>0</v>
      </c>
      <c r="H120" s="87">
        <f t="shared" si="7"/>
        <v>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67" t="s">
        <v>201</v>
      </c>
      <c r="B121" s="68" t="s">
        <v>202</v>
      </c>
      <c r="C121" s="67" t="s">
        <v>167</v>
      </c>
      <c r="D121" s="28"/>
      <c r="E121" s="67">
        <v>360</v>
      </c>
      <c r="F121" s="67">
        <v>500</v>
      </c>
      <c r="G121" s="67">
        <f t="shared" si="6"/>
        <v>0</v>
      </c>
      <c r="H121" s="87">
        <f t="shared" si="7"/>
        <v>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67" t="s">
        <v>203</v>
      </c>
      <c r="B122" s="68" t="s">
        <v>204</v>
      </c>
      <c r="C122" s="67" t="s">
        <v>167</v>
      </c>
      <c r="D122" s="28"/>
      <c r="E122" s="67">
        <v>340</v>
      </c>
      <c r="F122" s="67">
        <v>500</v>
      </c>
      <c r="G122" s="67">
        <f t="shared" si="6"/>
        <v>0</v>
      </c>
      <c r="H122" s="87">
        <f t="shared" si="7"/>
        <v>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67" t="s">
        <v>205</v>
      </c>
      <c r="B123" s="68" t="s">
        <v>206</v>
      </c>
      <c r="C123" s="67" t="s">
        <v>167</v>
      </c>
      <c r="D123" s="28"/>
      <c r="E123" s="67">
        <v>300</v>
      </c>
      <c r="F123" s="67">
        <v>500</v>
      </c>
      <c r="G123" s="67">
        <f t="shared" si="6"/>
        <v>0</v>
      </c>
      <c r="H123" s="87">
        <f t="shared" si="7"/>
        <v>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67" t="s">
        <v>207</v>
      </c>
      <c r="B124" s="68" t="s">
        <v>208</v>
      </c>
      <c r="C124" s="67" t="s">
        <v>167</v>
      </c>
      <c r="D124" s="28"/>
      <c r="E124" s="67">
        <v>100</v>
      </c>
      <c r="F124" s="67">
        <v>200</v>
      </c>
      <c r="G124" s="67">
        <f t="shared" si="6"/>
        <v>0</v>
      </c>
      <c r="H124" s="87">
        <f t="shared" si="7"/>
        <v>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67" t="s">
        <v>209</v>
      </c>
      <c r="B125" s="68" t="s">
        <v>210</v>
      </c>
      <c r="C125" s="67" t="s">
        <v>167</v>
      </c>
      <c r="D125" s="28"/>
      <c r="E125" s="67">
        <v>70</v>
      </c>
      <c r="F125" s="67">
        <v>140</v>
      </c>
      <c r="G125" s="67">
        <f t="shared" si="6"/>
        <v>0</v>
      </c>
      <c r="H125" s="87">
        <f t="shared" si="7"/>
        <v>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67" t="s">
        <v>211</v>
      </c>
      <c r="B126" s="68" t="s">
        <v>212</v>
      </c>
      <c r="C126" s="67" t="s">
        <v>213</v>
      </c>
      <c r="D126" s="28"/>
      <c r="E126" s="123">
        <v>200</v>
      </c>
      <c r="F126" s="123">
        <v>200</v>
      </c>
      <c r="G126" s="123">
        <f t="shared" si="6"/>
        <v>0</v>
      </c>
      <c r="H126" s="130">
        <f t="shared" si="7"/>
        <v>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67" t="s">
        <v>214</v>
      </c>
      <c r="B127" s="68" t="s">
        <v>215</v>
      </c>
      <c r="C127" s="67" t="s">
        <v>213</v>
      </c>
      <c r="D127" s="28"/>
      <c r="E127" s="123">
        <v>500</v>
      </c>
      <c r="F127" s="123">
        <v>500</v>
      </c>
      <c r="G127" s="123">
        <f t="shared" si="6"/>
        <v>0</v>
      </c>
      <c r="H127" s="130">
        <f t="shared" si="7"/>
        <v>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95" t="s">
        <v>216</v>
      </c>
      <c r="B128" s="96" t="s">
        <v>217</v>
      </c>
      <c r="C128" s="95" t="s">
        <v>218</v>
      </c>
      <c r="D128" s="28"/>
      <c r="E128" s="123">
        <v>340</v>
      </c>
      <c r="F128" s="123">
        <v>500</v>
      </c>
      <c r="G128" s="123">
        <f t="shared" si="6"/>
        <v>0</v>
      </c>
      <c r="H128" s="131">
        <f t="shared" si="7"/>
        <v>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121" t="s">
        <v>219</v>
      </c>
      <c r="B129" s="122" t="s">
        <v>220</v>
      </c>
      <c r="C129" s="121" t="s">
        <v>221</v>
      </c>
      <c r="D129" s="28"/>
      <c r="E129" s="121">
        <v>70</v>
      </c>
      <c r="F129" s="121">
        <v>200</v>
      </c>
      <c r="G129" s="121">
        <f t="shared" si="6"/>
        <v>0</v>
      </c>
      <c r="H129" s="119">
        <f t="shared" si="7"/>
        <v>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123" t="s">
        <v>222</v>
      </c>
      <c r="B130" s="124" t="s">
        <v>223</v>
      </c>
      <c r="C130" s="123" t="s">
        <v>221</v>
      </c>
      <c r="D130" s="28"/>
      <c r="E130" s="123">
        <v>200</v>
      </c>
      <c r="F130" s="123">
        <v>500</v>
      </c>
      <c r="G130" s="123">
        <f t="shared" si="6"/>
        <v>0</v>
      </c>
      <c r="H130" s="130">
        <f t="shared" si="7"/>
        <v>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123" t="s">
        <v>224</v>
      </c>
      <c r="B131" s="124" t="s">
        <v>225</v>
      </c>
      <c r="C131" s="123" t="s">
        <v>226</v>
      </c>
      <c r="D131" s="28"/>
      <c r="E131" s="123">
        <v>140</v>
      </c>
      <c r="F131" s="123">
        <v>100</v>
      </c>
      <c r="G131" s="123">
        <f t="shared" si="6"/>
        <v>0</v>
      </c>
      <c r="H131" s="130">
        <f t="shared" si="7"/>
        <v>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123" t="s">
        <v>227</v>
      </c>
      <c r="B132" s="124" t="s">
        <v>228</v>
      </c>
      <c r="C132" s="123" t="s">
        <v>226</v>
      </c>
      <c r="D132" s="28"/>
      <c r="E132" s="123">
        <v>340</v>
      </c>
      <c r="F132" s="123">
        <v>500</v>
      </c>
      <c r="G132" s="123">
        <f t="shared" si="6"/>
        <v>0</v>
      </c>
      <c r="H132" s="130">
        <f t="shared" si="7"/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123" t="s">
        <v>229</v>
      </c>
      <c r="B133" s="124" t="s">
        <v>230</v>
      </c>
      <c r="C133" s="123" t="s">
        <v>231</v>
      </c>
      <c r="D133" s="28"/>
      <c r="E133" s="123">
        <v>70</v>
      </c>
      <c r="F133" s="123">
        <v>70</v>
      </c>
      <c r="G133" s="123">
        <f t="shared" si="6"/>
        <v>0</v>
      </c>
      <c r="H133" s="130">
        <f t="shared" si="7"/>
        <v>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123" t="s">
        <v>232</v>
      </c>
      <c r="B134" s="124" t="s">
        <v>233</v>
      </c>
      <c r="C134" s="123" t="s">
        <v>231</v>
      </c>
      <c r="D134" s="28"/>
      <c r="E134" s="123">
        <v>100</v>
      </c>
      <c r="F134" s="123">
        <v>400</v>
      </c>
      <c r="G134" s="123">
        <f t="shared" si="6"/>
        <v>0</v>
      </c>
      <c r="H134" s="130">
        <f t="shared" si="7"/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123" t="s">
        <v>234</v>
      </c>
      <c r="B135" s="124" t="s">
        <v>235</v>
      </c>
      <c r="C135" s="123" t="s">
        <v>236</v>
      </c>
      <c r="D135" s="28"/>
      <c r="E135" s="123">
        <v>70</v>
      </c>
      <c r="F135" s="123">
        <v>70</v>
      </c>
      <c r="G135" s="123">
        <f t="shared" si="6"/>
        <v>0</v>
      </c>
      <c r="H135" s="130">
        <f t="shared" si="7"/>
        <v>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123" t="s">
        <v>237</v>
      </c>
      <c r="B136" s="124" t="s">
        <v>238</v>
      </c>
      <c r="C136" s="123" t="s">
        <v>236</v>
      </c>
      <c r="D136" s="28"/>
      <c r="E136" s="123">
        <v>70</v>
      </c>
      <c r="F136" s="123">
        <v>200</v>
      </c>
      <c r="G136" s="123">
        <f t="shared" si="6"/>
        <v>0</v>
      </c>
      <c r="H136" s="130">
        <f t="shared" ref="H136:H159" si="8">IF(G136&gt;F136,F136,G136)</f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123" t="s">
        <v>239</v>
      </c>
      <c r="B137" s="124" t="s">
        <v>240</v>
      </c>
      <c r="C137" s="123" t="s">
        <v>241</v>
      </c>
      <c r="D137" s="28"/>
      <c r="E137" s="123">
        <v>10</v>
      </c>
      <c r="F137" s="123">
        <v>70</v>
      </c>
      <c r="G137" s="123">
        <f t="shared" si="6"/>
        <v>0</v>
      </c>
      <c r="H137" s="130">
        <f t="shared" si="8"/>
        <v>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123" t="s">
        <v>242</v>
      </c>
      <c r="B138" s="124" t="s">
        <v>243</v>
      </c>
      <c r="C138" s="123" t="s">
        <v>244</v>
      </c>
      <c r="D138" s="28"/>
      <c r="E138" s="123">
        <v>340</v>
      </c>
      <c r="F138" s="123">
        <v>340</v>
      </c>
      <c r="G138" s="123">
        <f t="shared" si="6"/>
        <v>0</v>
      </c>
      <c r="H138" s="130">
        <f t="shared" si="8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123" t="s">
        <v>245</v>
      </c>
      <c r="B139" s="125" t="s">
        <v>246</v>
      </c>
      <c r="C139" s="123" t="s">
        <v>247</v>
      </c>
      <c r="D139" s="97" t="s">
        <v>248</v>
      </c>
      <c r="E139" s="123" t="s">
        <v>62</v>
      </c>
      <c r="F139" s="123" t="s">
        <v>62</v>
      </c>
      <c r="G139" s="123" t="s">
        <v>62</v>
      </c>
      <c r="H139" s="130" t="str">
        <f t="shared" si="8"/>
        <v>-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123" t="s">
        <v>249</v>
      </c>
      <c r="B140" s="125" t="s">
        <v>250</v>
      </c>
      <c r="C140" s="123" t="s">
        <v>251</v>
      </c>
      <c r="D140" s="97" t="s">
        <v>248</v>
      </c>
      <c r="E140" s="123" t="s">
        <v>62</v>
      </c>
      <c r="F140" s="123" t="s">
        <v>62</v>
      </c>
      <c r="G140" s="123" t="s">
        <v>62</v>
      </c>
      <c r="H140" s="130" t="str">
        <f t="shared" si="8"/>
        <v>-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123" t="s">
        <v>252</v>
      </c>
      <c r="B141" s="125" t="s">
        <v>253</v>
      </c>
      <c r="C141" s="123" t="s">
        <v>254</v>
      </c>
      <c r="D141" s="97" t="s">
        <v>248</v>
      </c>
      <c r="E141" s="123" t="s">
        <v>62</v>
      </c>
      <c r="F141" s="123" t="s">
        <v>62</v>
      </c>
      <c r="G141" s="123" t="s">
        <v>62</v>
      </c>
      <c r="H141" s="130" t="str">
        <f t="shared" si="8"/>
        <v>-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142" s="123" t="s">
        <v>255</v>
      </c>
      <c r="B142" s="125" t="s">
        <v>256</v>
      </c>
      <c r="C142" s="123" t="s">
        <v>247</v>
      </c>
      <c r="D142" s="97" t="s">
        <v>248</v>
      </c>
      <c r="E142" s="123" t="s">
        <v>62</v>
      </c>
      <c r="F142" s="123" t="s">
        <v>62</v>
      </c>
      <c r="G142" s="123" t="s">
        <v>62</v>
      </c>
      <c r="H142" s="130" t="str">
        <f t="shared" si="8"/>
        <v>-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28.5" x14ac:dyDescent="0.25">
      <c r="A143" s="123" t="s">
        <v>257</v>
      </c>
      <c r="B143" s="126" t="s">
        <v>258</v>
      </c>
      <c r="C143" s="123" t="s">
        <v>247</v>
      </c>
      <c r="D143" s="28"/>
      <c r="E143" s="123">
        <v>340</v>
      </c>
      <c r="F143" s="123">
        <v>340</v>
      </c>
      <c r="G143" s="123">
        <f t="shared" ref="G143:G159" si="9">D143*E143</f>
        <v>0</v>
      </c>
      <c r="H143" s="130">
        <f t="shared" si="8"/>
        <v>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144" s="121" t="s">
        <v>259</v>
      </c>
      <c r="B144" s="127" t="s">
        <v>260</v>
      </c>
      <c r="C144" s="121" t="s">
        <v>247</v>
      </c>
      <c r="D144" s="28"/>
      <c r="E144" s="121">
        <v>100</v>
      </c>
      <c r="F144" s="121">
        <v>200</v>
      </c>
      <c r="G144" s="121">
        <f t="shared" si="9"/>
        <v>0</v>
      </c>
      <c r="H144" s="119">
        <f t="shared" si="8"/>
        <v>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x14ac:dyDescent="0.25">
      <c r="A145" s="123" t="s">
        <v>261</v>
      </c>
      <c r="B145" s="124" t="s">
        <v>262</v>
      </c>
      <c r="C145" s="123" t="s">
        <v>247</v>
      </c>
      <c r="D145" s="28"/>
      <c r="E145" s="123">
        <v>70</v>
      </c>
      <c r="F145" s="123">
        <v>270</v>
      </c>
      <c r="G145" s="123">
        <f t="shared" si="9"/>
        <v>0</v>
      </c>
      <c r="H145" s="130">
        <f t="shared" si="8"/>
        <v>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x14ac:dyDescent="0.25">
      <c r="A146" s="121" t="s">
        <v>263</v>
      </c>
      <c r="B146" s="127" t="s">
        <v>264</v>
      </c>
      <c r="C146" s="121" t="s">
        <v>241</v>
      </c>
      <c r="D146" s="28"/>
      <c r="E146" s="121">
        <v>40</v>
      </c>
      <c r="F146" s="121">
        <v>280</v>
      </c>
      <c r="G146" s="121">
        <f t="shared" si="9"/>
        <v>0</v>
      </c>
      <c r="H146" s="119">
        <f t="shared" si="8"/>
        <v>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x14ac:dyDescent="0.25">
      <c r="A147" s="123" t="s">
        <v>265</v>
      </c>
      <c r="B147" s="124" t="s">
        <v>266</v>
      </c>
      <c r="C147" s="123" t="s">
        <v>267</v>
      </c>
      <c r="D147" s="28"/>
      <c r="E147" s="123">
        <v>140</v>
      </c>
      <c r="F147" s="123">
        <v>270</v>
      </c>
      <c r="G147" s="123">
        <f t="shared" si="9"/>
        <v>0</v>
      </c>
      <c r="H147" s="130">
        <f t="shared" si="8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x14ac:dyDescent="0.25">
      <c r="A148" s="123" t="s">
        <v>268</v>
      </c>
      <c r="B148" s="124" t="s">
        <v>269</v>
      </c>
      <c r="C148" s="123" t="s">
        <v>267</v>
      </c>
      <c r="D148" s="28"/>
      <c r="E148" s="123">
        <v>140</v>
      </c>
      <c r="F148" s="123">
        <v>270</v>
      </c>
      <c r="G148" s="123">
        <f t="shared" si="9"/>
        <v>0</v>
      </c>
      <c r="H148" s="130">
        <f t="shared" si="8"/>
        <v>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s="103" customFormat="1" ht="41.25" x14ac:dyDescent="0.2">
      <c r="A149" s="128" t="s">
        <v>270</v>
      </c>
      <c r="B149" s="129" t="s">
        <v>271</v>
      </c>
      <c r="C149" s="128" t="s">
        <v>241</v>
      </c>
      <c r="D149" s="101"/>
      <c r="E149" s="128">
        <v>400</v>
      </c>
      <c r="F149" s="128">
        <v>400</v>
      </c>
      <c r="G149" s="128">
        <f t="shared" si="9"/>
        <v>0</v>
      </c>
      <c r="H149" s="132">
        <f t="shared" si="8"/>
        <v>0</v>
      </c>
    </row>
    <row r="150" spans="1:1024" s="103" customFormat="1" ht="41.25" x14ac:dyDescent="0.2">
      <c r="A150" s="99" t="s">
        <v>272</v>
      </c>
      <c r="B150" s="100" t="s">
        <v>273</v>
      </c>
      <c r="C150" s="99" t="s">
        <v>241</v>
      </c>
      <c r="D150" s="101"/>
      <c r="E150" s="128">
        <v>340</v>
      </c>
      <c r="F150" s="128">
        <v>340</v>
      </c>
      <c r="G150" s="128">
        <f t="shared" si="9"/>
        <v>0</v>
      </c>
      <c r="H150" s="132">
        <f t="shared" si="8"/>
        <v>0</v>
      </c>
    </row>
    <row r="151" spans="1:1024" s="103" customFormat="1" ht="42.75" x14ac:dyDescent="0.2">
      <c r="A151" s="99" t="s">
        <v>274</v>
      </c>
      <c r="B151" s="98" t="s">
        <v>275</v>
      </c>
      <c r="C151" s="99" t="s">
        <v>241</v>
      </c>
      <c r="D151" s="101"/>
      <c r="E151" s="128">
        <v>270</v>
      </c>
      <c r="F151" s="128">
        <v>270</v>
      </c>
      <c r="G151" s="128">
        <f t="shared" si="9"/>
        <v>0</v>
      </c>
      <c r="H151" s="132">
        <f t="shared" si="8"/>
        <v>0</v>
      </c>
    </row>
    <row r="152" spans="1:1024" s="103" customFormat="1" ht="41.25" x14ac:dyDescent="0.2">
      <c r="A152" s="99" t="s">
        <v>276</v>
      </c>
      <c r="B152" s="100" t="s">
        <v>277</v>
      </c>
      <c r="C152" s="99" t="s">
        <v>241</v>
      </c>
      <c r="D152" s="101"/>
      <c r="E152" s="99">
        <v>200</v>
      </c>
      <c r="F152" s="99">
        <v>200</v>
      </c>
      <c r="G152" s="99">
        <f t="shared" si="9"/>
        <v>0</v>
      </c>
      <c r="H152" s="102">
        <f t="shared" si="8"/>
        <v>0</v>
      </c>
    </row>
    <row r="153" spans="1:1024" s="103" customFormat="1" ht="27" x14ac:dyDescent="0.2">
      <c r="A153" s="99" t="s">
        <v>278</v>
      </c>
      <c r="B153" s="100" t="s">
        <v>279</v>
      </c>
      <c r="C153" s="99" t="s">
        <v>241</v>
      </c>
      <c r="D153" s="101"/>
      <c r="E153" s="99">
        <v>140</v>
      </c>
      <c r="F153" s="99">
        <v>140</v>
      </c>
      <c r="G153" s="99">
        <f t="shared" si="9"/>
        <v>0</v>
      </c>
      <c r="H153" s="102">
        <f t="shared" si="8"/>
        <v>0</v>
      </c>
    </row>
    <row r="154" spans="1:1024" s="103" customFormat="1" ht="27" x14ac:dyDescent="0.2">
      <c r="A154" s="99" t="s">
        <v>280</v>
      </c>
      <c r="B154" s="100" t="s">
        <v>281</v>
      </c>
      <c r="C154" s="99" t="s">
        <v>241</v>
      </c>
      <c r="D154" s="101"/>
      <c r="E154" s="99">
        <v>140</v>
      </c>
      <c r="F154" s="99">
        <v>140</v>
      </c>
      <c r="G154" s="99">
        <f t="shared" si="9"/>
        <v>0</v>
      </c>
      <c r="H154" s="102">
        <f t="shared" si="8"/>
        <v>0</v>
      </c>
    </row>
    <row r="155" spans="1:1024" s="103" customFormat="1" ht="28.5" x14ac:dyDescent="0.2">
      <c r="A155" s="99" t="s">
        <v>282</v>
      </c>
      <c r="B155" s="98" t="s">
        <v>283</v>
      </c>
      <c r="C155" s="99" t="s">
        <v>241</v>
      </c>
      <c r="D155" s="101"/>
      <c r="E155" s="99">
        <v>15</v>
      </c>
      <c r="F155" s="99">
        <v>30</v>
      </c>
      <c r="G155" s="99">
        <f t="shared" si="9"/>
        <v>0</v>
      </c>
      <c r="H155" s="102">
        <f t="shared" si="8"/>
        <v>0</v>
      </c>
    </row>
    <row r="156" spans="1:1024" x14ac:dyDescent="0.25">
      <c r="A156" s="67" t="s">
        <v>284</v>
      </c>
      <c r="B156" s="68" t="s">
        <v>285</v>
      </c>
      <c r="C156" s="67" t="s">
        <v>247</v>
      </c>
      <c r="D156" s="28"/>
      <c r="E156" s="67">
        <v>200</v>
      </c>
      <c r="F156" s="67">
        <v>200</v>
      </c>
      <c r="G156" s="67">
        <f t="shared" si="9"/>
        <v>0</v>
      </c>
      <c r="H156" s="87">
        <f t="shared" si="8"/>
        <v>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x14ac:dyDescent="0.25">
      <c r="A157" s="67" t="s">
        <v>286</v>
      </c>
      <c r="B157" s="68" t="s">
        <v>287</v>
      </c>
      <c r="C157" s="67" t="s">
        <v>247</v>
      </c>
      <c r="D157" s="28"/>
      <c r="E157" s="67">
        <v>140</v>
      </c>
      <c r="F157" s="67">
        <v>140</v>
      </c>
      <c r="G157" s="67">
        <f t="shared" si="9"/>
        <v>0</v>
      </c>
      <c r="H157" s="87">
        <f t="shared" si="8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x14ac:dyDescent="0.25">
      <c r="A158" s="67" t="s">
        <v>288</v>
      </c>
      <c r="B158" s="68" t="s">
        <v>289</v>
      </c>
      <c r="C158" s="67" t="s">
        <v>247</v>
      </c>
      <c r="D158" s="28"/>
      <c r="E158" s="67">
        <v>100</v>
      </c>
      <c r="F158" s="67">
        <v>100</v>
      </c>
      <c r="G158" s="67">
        <f t="shared" si="9"/>
        <v>0</v>
      </c>
      <c r="H158" s="87">
        <f t="shared" si="8"/>
        <v>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x14ac:dyDescent="0.25">
      <c r="A159" s="67" t="s">
        <v>290</v>
      </c>
      <c r="B159" s="68" t="s">
        <v>291</v>
      </c>
      <c r="C159" s="67" t="s">
        <v>247</v>
      </c>
      <c r="D159" s="28"/>
      <c r="E159" s="67">
        <v>100</v>
      </c>
      <c r="F159" s="67">
        <v>100</v>
      </c>
      <c r="G159" s="67">
        <f t="shared" si="9"/>
        <v>0</v>
      </c>
      <c r="H159" s="87">
        <f t="shared" si="8"/>
        <v>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57" customFormat="1" ht="15.75" x14ac:dyDescent="0.25">
      <c r="A160" s="76" t="s">
        <v>24</v>
      </c>
      <c r="B160" s="76"/>
      <c r="C160" s="76"/>
      <c r="D160" s="76"/>
      <c r="E160" s="76"/>
      <c r="F160" s="76"/>
      <c r="G160" s="76"/>
      <c r="H160" s="77"/>
    </row>
    <row r="161" spans="1:1024" x14ac:dyDescent="0.25">
      <c r="A161" s="53" t="s">
        <v>292</v>
      </c>
      <c r="B161" s="51"/>
      <c r="C161" s="51"/>
      <c r="D161" s="51"/>
      <c r="E161" s="51"/>
      <c r="F161" s="51"/>
      <c r="G161" s="51"/>
      <c r="H161" s="54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x14ac:dyDescent="0.25">
      <c r="A162" s="53" t="s">
        <v>293</v>
      </c>
      <c r="B162" s="51"/>
      <c r="C162" s="51"/>
      <c r="D162" s="51"/>
      <c r="E162" s="51"/>
      <c r="F162" s="51"/>
      <c r="G162" s="51"/>
      <c r="H162" s="54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x14ac:dyDescent="0.25">
      <c r="A163" s="53" t="s">
        <v>294</v>
      </c>
      <c r="B163" s="51"/>
      <c r="C163" s="51"/>
      <c r="D163" s="51"/>
      <c r="E163" s="51"/>
      <c r="F163" s="51"/>
      <c r="G163" s="51"/>
      <c r="H163" s="54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x14ac:dyDescent="0.25">
      <c r="A164" s="53" t="s">
        <v>295</v>
      </c>
      <c r="B164" s="51"/>
      <c r="C164" s="51"/>
      <c r="D164" s="51"/>
      <c r="E164" s="51"/>
      <c r="F164" s="51"/>
      <c r="G164" s="51"/>
      <c r="H164" s="5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x14ac:dyDescent="0.25">
      <c r="A165" s="53" t="s">
        <v>296</v>
      </c>
      <c r="B165" s="51"/>
      <c r="C165" s="51"/>
      <c r="D165" s="51"/>
      <c r="E165" s="51"/>
      <c r="F165" s="51"/>
      <c r="G165" s="51"/>
      <c r="H165" s="54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x14ac:dyDescent="0.25">
      <c r="A166" s="53" t="s">
        <v>297</v>
      </c>
      <c r="B166" s="51"/>
      <c r="C166" s="51"/>
      <c r="D166" s="51"/>
      <c r="E166" s="51"/>
      <c r="F166" s="51"/>
      <c r="G166" s="51"/>
      <c r="H166" s="54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x14ac:dyDescent="0.25">
      <c r="A167" s="53" t="s">
        <v>298</v>
      </c>
      <c r="B167" s="51"/>
      <c r="C167" s="51"/>
      <c r="D167" s="51"/>
      <c r="E167" s="51"/>
      <c r="F167" s="51"/>
      <c r="G167" s="51"/>
      <c r="H167" s="54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x14ac:dyDescent="0.25">
      <c r="A168" s="53" t="s">
        <v>299</v>
      </c>
      <c r="B168" s="51"/>
      <c r="C168" s="51"/>
      <c r="D168" s="51"/>
      <c r="E168" s="51"/>
      <c r="F168" s="51"/>
      <c r="G168" s="51"/>
      <c r="H168" s="54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x14ac:dyDescent="0.25">
      <c r="A169" s="53" t="s">
        <v>300</v>
      </c>
      <c r="B169" s="51"/>
      <c r="C169" s="51"/>
      <c r="D169" s="51"/>
      <c r="E169" s="51"/>
      <c r="F169" s="51"/>
      <c r="G169" s="51"/>
      <c r="H169" s="54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x14ac:dyDescent="0.25">
      <c r="A170" s="53" t="s">
        <v>301</v>
      </c>
      <c r="B170" s="51"/>
      <c r="C170" s="51"/>
      <c r="D170" s="51"/>
      <c r="E170" s="51"/>
      <c r="F170" s="51"/>
      <c r="G170" s="51"/>
      <c r="H170" s="54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x14ac:dyDescent="0.25">
      <c r="A171" s="53" t="s">
        <v>302</v>
      </c>
      <c r="B171" s="51"/>
      <c r="C171" s="51"/>
      <c r="D171" s="51"/>
      <c r="E171" s="51"/>
      <c r="F171" s="51"/>
      <c r="G171" s="51"/>
      <c r="H171" s="54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x14ac:dyDescent="0.25">
      <c r="A172" s="53" t="s">
        <v>303</v>
      </c>
      <c r="B172" s="51"/>
      <c r="C172" s="51"/>
      <c r="D172" s="51"/>
      <c r="E172" s="51"/>
      <c r="F172" s="51"/>
      <c r="G172" s="51"/>
      <c r="H172" s="54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x14ac:dyDescent="0.25">
      <c r="A173" s="53" t="s">
        <v>304</v>
      </c>
      <c r="B173" s="51"/>
      <c r="C173" s="51"/>
      <c r="D173" s="51"/>
      <c r="E173" s="51"/>
      <c r="F173" s="51"/>
      <c r="G173" s="51"/>
      <c r="H173" s="54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x14ac:dyDescent="0.25">
      <c r="A174" s="53" t="s">
        <v>305</v>
      </c>
      <c r="B174" s="51"/>
      <c r="C174" s="51"/>
      <c r="D174" s="51"/>
      <c r="E174" s="51"/>
      <c r="F174" s="51"/>
      <c r="G174" s="51"/>
      <c r="H174" s="5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x14ac:dyDescent="0.25">
      <c r="A175" s="53" t="s">
        <v>306</v>
      </c>
      <c r="B175" s="51"/>
      <c r="C175" s="51"/>
      <c r="D175" s="51"/>
      <c r="E175" s="51"/>
      <c r="F175" s="51"/>
      <c r="G175" s="53"/>
      <c r="H175" s="54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x14ac:dyDescent="0.25">
      <c r="A176" s="53" t="s">
        <v>307</v>
      </c>
      <c r="B176" s="51"/>
      <c r="C176" s="51"/>
      <c r="D176" s="51"/>
      <c r="E176" s="51"/>
      <c r="F176" s="51"/>
      <c r="G176" s="51"/>
      <c r="H176" s="54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x14ac:dyDescent="0.25">
      <c r="A177" s="53" t="s">
        <v>308</v>
      </c>
      <c r="B177" s="51"/>
      <c r="C177" s="51"/>
      <c r="D177" s="51"/>
      <c r="E177" s="51"/>
      <c r="F177" s="51"/>
      <c r="G177" s="51"/>
      <c r="H177" s="54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x14ac:dyDescent="0.25">
      <c r="A178" s="53" t="s">
        <v>309</v>
      </c>
      <c r="B178" s="51"/>
      <c r="C178" s="51"/>
      <c r="D178" s="51"/>
      <c r="E178" s="51"/>
      <c r="F178" s="51"/>
      <c r="G178" s="51"/>
      <c r="H178" s="54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x14ac:dyDescent="0.25">
      <c r="A179" s="53" t="s">
        <v>310</v>
      </c>
      <c r="B179" s="51"/>
      <c r="C179" s="51"/>
      <c r="D179" s="51"/>
      <c r="E179" s="51"/>
      <c r="F179" s="51"/>
      <c r="G179" s="51"/>
      <c r="H179" s="54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x14ac:dyDescent="0.25">
      <c r="A180" s="53" t="s">
        <v>311</v>
      </c>
      <c r="B180" s="51"/>
      <c r="C180" s="51"/>
      <c r="D180" s="51"/>
      <c r="E180" s="51"/>
      <c r="F180" s="51"/>
      <c r="G180" s="51"/>
      <c r="H180" s="54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x14ac:dyDescent="0.25">
      <c r="A181" s="53" t="s">
        <v>312</v>
      </c>
      <c r="B181" s="51"/>
      <c r="C181" s="51"/>
      <c r="D181" s="51"/>
      <c r="E181" s="51"/>
      <c r="F181" s="51"/>
      <c r="G181" s="51"/>
      <c r="H181" s="54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x14ac:dyDescent="0.25">
      <c r="A182" s="53" t="s">
        <v>313</v>
      </c>
      <c r="B182" s="53"/>
      <c r="C182" s="53"/>
      <c r="D182" s="53"/>
      <c r="E182" s="53"/>
      <c r="F182" s="53"/>
      <c r="G182" s="53"/>
      <c r="H182" s="54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s="93" customFormat="1" ht="15.75" x14ac:dyDescent="0.25">
      <c r="A183" s="55" t="s">
        <v>314</v>
      </c>
      <c r="B183" s="55"/>
      <c r="C183" s="55"/>
      <c r="D183" s="55"/>
      <c r="E183" s="55"/>
      <c r="F183" s="55"/>
      <c r="G183" s="55"/>
      <c r="H183" s="34">
        <f>SUM(G104:G159)</f>
        <v>0</v>
      </c>
    </row>
    <row r="184" spans="1:1024" s="94" customFormat="1" ht="18.75" x14ac:dyDescent="0.3">
      <c r="A184" s="58" t="s">
        <v>315</v>
      </c>
      <c r="B184" s="58"/>
      <c r="C184" s="58"/>
      <c r="D184" s="58"/>
      <c r="E184" s="58"/>
      <c r="F184" s="58"/>
      <c r="G184" s="58"/>
      <c r="H184" s="37">
        <f>IF(H183&gt;500,500,H183)</f>
        <v>0</v>
      </c>
    </row>
    <row r="185" spans="1:1024" x14ac:dyDescent="0.25">
      <c r="A185" s="60"/>
      <c r="B185" s="51"/>
      <c r="C185" s="60"/>
      <c r="D185" s="60"/>
      <c r="E185" s="60"/>
      <c r="F185" s="60"/>
      <c r="G185" s="61"/>
      <c r="H185" s="61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s="25" customFormat="1" ht="18.75" x14ac:dyDescent="0.3">
      <c r="A186" s="62" t="s">
        <v>316</v>
      </c>
      <c r="B186" s="79" t="s">
        <v>317</v>
      </c>
      <c r="C186" s="104"/>
      <c r="D186" s="104"/>
      <c r="E186" s="104"/>
      <c r="F186" s="81">
        <v>300</v>
      </c>
      <c r="G186" s="104"/>
      <c r="H186" s="62"/>
    </row>
    <row r="187" spans="1:1024" x14ac:dyDescent="0.25">
      <c r="A187" s="85" t="s">
        <v>318</v>
      </c>
      <c r="B187" s="86" t="s">
        <v>319</v>
      </c>
      <c r="C187" s="85" t="s">
        <v>320</v>
      </c>
      <c r="D187" s="84"/>
      <c r="E187" s="85">
        <v>300</v>
      </c>
      <c r="F187" s="85">
        <v>300</v>
      </c>
      <c r="G187" s="85">
        <f t="shared" ref="G187:G192" si="10">D187*E187</f>
        <v>0</v>
      </c>
      <c r="H187" s="87">
        <f t="shared" ref="H187:H192" si="11">IF(G187&gt;F187,F187,G187)</f>
        <v>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x14ac:dyDescent="0.25">
      <c r="A188" s="85" t="s">
        <v>321</v>
      </c>
      <c r="B188" s="86" t="s">
        <v>322</v>
      </c>
      <c r="C188" s="85" t="s">
        <v>267</v>
      </c>
      <c r="D188" s="84"/>
      <c r="E188" s="85">
        <v>200</v>
      </c>
      <c r="F188" s="85">
        <v>300</v>
      </c>
      <c r="G188" s="85">
        <f t="shared" si="10"/>
        <v>0</v>
      </c>
      <c r="H188" s="87">
        <f t="shared" si="11"/>
        <v>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x14ac:dyDescent="0.25">
      <c r="A189" s="85" t="s">
        <v>323</v>
      </c>
      <c r="B189" s="86" t="s">
        <v>324</v>
      </c>
      <c r="C189" s="85" t="s">
        <v>267</v>
      </c>
      <c r="D189" s="84"/>
      <c r="E189" s="85">
        <v>70</v>
      </c>
      <c r="F189" s="85">
        <v>100</v>
      </c>
      <c r="G189" s="85">
        <f t="shared" si="10"/>
        <v>0</v>
      </c>
      <c r="H189" s="87">
        <f t="shared" si="11"/>
        <v>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x14ac:dyDescent="0.25">
      <c r="A190" s="85" t="s">
        <v>325</v>
      </c>
      <c r="B190" s="105" t="s">
        <v>326</v>
      </c>
      <c r="C190" s="85" t="s">
        <v>247</v>
      </c>
      <c r="D190" s="84"/>
      <c r="E190" s="85">
        <v>70</v>
      </c>
      <c r="F190" s="85">
        <v>100</v>
      </c>
      <c r="G190" s="85">
        <f t="shared" si="10"/>
        <v>0</v>
      </c>
      <c r="H190" s="87">
        <f t="shared" si="11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x14ac:dyDescent="0.25">
      <c r="A191" s="85" t="s">
        <v>327</v>
      </c>
      <c r="B191" s="86" t="s">
        <v>328</v>
      </c>
      <c r="C191" s="85" t="s">
        <v>147</v>
      </c>
      <c r="D191" s="84"/>
      <c r="E191" s="85">
        <v>70</v>
      </c>
      <c r="F191" s="85">
        <v>100</v>
      </c>
      <c r="G191" s="85">
        <f t="shared" si="10"/>
        <v>0</v>
      </c>
      <c r="H191" s="87">
        <f t="shared" si="11"/>
        <v>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x14ac:dyDescent="0.25">
      <c r="A192" s="85" t="s">
        <v>329</v>
      </c>
      <c r="B192" s="86" t="s">
        <v>330</v>
      </c>
      <c r="C192" s="85" t="s">
        <v>331</v>
      </c>
      <c r="D192" s="84"/>
      <c r="E192" s="85">
        <v>15</v>
      </c>
      <c r="F192" s="85">
        <v>20</v>
      </c>
      <c r="G192" s="85">
        <f t="shared" si="10"/>
        <v>0</v>
      </c>
      <c r="H192" s="87">
        <f t="shared" si="11"/>
        <v>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s="57" customFormat="1" ht="15.75" x14ac:dyDescent="0.25">
      <c r="A193" s="76" t="s">
        <v>24</v>
      </c>
      <c r="B193" s="76"/>
      <c r="C193" s="76"/>
      <c r="D193" s="76"/>
      <c r="E193" s="76"/>
      <c r="F193" s="76"/>
      <c r="G193" s="76"/>
      <c r="H193" s="90"/>
    </row>
    <row r="194" spans="1:1024" x14ac:dyDescent="0.25">
      <c r="A194" s="53" t="s">
        <v>332</v>
      </c>
      <c r="B194" s="53"/>
      <c r="C194" s="53"/>
      <c r="D194" s="53"/>
      <c r="E194" s="53"/>
      <c r="F194" s="53"/>
      <c r="G194" s="53"/>
      <c r="H194" s="92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x14ac:dyDescent="0.25">
      <c r="A195" s="53" t="s">
        <v>333</v>
      </c>
      <c r="B195" s="51"/>
      <c r="C195" s="51"/>
      <c r="D195" s="51"/>
      <c r="E195" s="51"/>
      <c r="F195" s="51"/>
      <c r="G195" s="51"/>
      <c r="H195" s="92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x14ac:dyDescent="0.25">
      <c r="A196" s="53" t="s">
        <v>115</v>
      </c>
      <c r="B196" s="51"/>
      <c r="C196" s="51"/>
      <c r="D196" s="51"/>
      <c r="E196" s="51"/>
      <c r="F196" s="51"/>
      <c r="G196" s="51"/>
      <c r="H196" s="92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s="57" customFormat="1" ht="15.75" x14ac:dyDescent="0.25">
      <c r="A197" s="55" t="s">
        <v>334</v>
      </c>
      <c r="B197" s="55"/>
      <c r="C197" s="56"/>
      <c r="D197" s="56"/>
      <c r="E197" s="56"/>
      <c r="F197" s="56"/>
      <c r="G197" s="56"/>
      <c r="H197" s="34">
        <f>G187+G188+G189+G190+G191+G192</f>
        <v>0</v>
      </c>
    </row>
    <row r="198" spans="1:1024" s="25" customFormat="1" ht="18.75" x14ac:dyDescent="0.3">
      <c r="A198" s="58" t="s">
        <v>335</v>
      </c>
      <c r="B198" s="58"/>
      <c r="C198" s="59"/>
      <c r="D198" s="59"/>
      <c r="E198" s="59"/>
      <c r="F198" s="59"/>
      <c r="G198" s="59"/>
      <c r="H198" s="37">
        <f>IF(H197&gt;300,300,H197)</f>
        <v>0</v>
      </c>
    </row>
    <row r="199" spans="1:1024" x14ac:dyDescent="0.25">
      <c r="A199" s="60"/>
      <c r="B199" s="51"/>
      <c r="C199" s="60"/>
      <c r="D199" s="60"/>
      <c r="E199" s="60"/>
      <c r="F199" s="60"/>
      <c r="G199" s="61"/>
      <c r="H199" s="61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x14ac:dyDescent="0.25">
      <c r="A200" s="60"/>
      <c r="B200" s="51"/>
      <c r="C200" s="60"/>
      <c r="D200" s="60"/>
      <c r="E200" s="60"/>
      <c r="F200" s="60"/>
      <c r="G200" s="61"/>
      <c r="H200" s="61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s="25" customFormat="1" ht="18.75" x14ac:dyDescent="0.3">
      <c r="A201" s="62" t="s">
        <v>336</v>
      </c>
      <c r="B201" s="63" t="s">
        <v>337</v>
      </c>
      <c r="C201" s="66"/>
      <c r="D201" s="66"/>
      <c r="E201" s="104"/>
      <c r="F201" s="81">
        <v>700</v>
      </c>
      <c r="G201" s="104"/>
      <c r="H201" s="62"/>
    </row>
    <row r="202" spans="1:1024" x14ac:dyDescent="0.25">
      <c r="A202" s="67" t="s">
        <v>338</v>
      </c>
      <c r="B202" s="68" t="s">
        <v>397</v>
      </c>
      <c r="C202" s="67" t="s">
        <v>339</v>
      </c>
      <c r="D202" s="28"/>
      <c r="E202" s="123">
        <v>40</v>
      </c>
      <c r="F202" s="123"/>
      <c r="G202" s="123">
        <f t="shared" ref="G202:G224" si="12">D202*E202</f>
        <v>0</v>
      </c>
      <c r="H202" s="130">
        <f t="shared" ref="H202:H212" si="13">G202</f>
        <v>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x14ac:dyDescent="0.25">
      <c r="A203" s="67" t="s">
        <v>340</v>
      </c>
      <c r="B203" s="68" t="s">
        <v>395</v>
      </c>
      <c r="C203" s="67" t="s">
        <v>339</v>
      </c>
      <c r="D203" s="28"/>
      <c r="E203" s="123">
        <v>25</v>
      </c>
      <c r="F203" s="123"/>
      <c r="G203" s="123">
        <f t="shared" si="12"/>
        <v>0</v>
      </c>
      <c r="H203" s="130">
        <f t="shared" si="13"/>
        <v>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x14ac:dyDescent="0.25">
      <c r="A204" s="67" t="s">
        <v>341</v>
      </c>
      <c r="B204" s="68" t="s">
        <v>396</v>
      </c>
      <c r="C204" s="67" t="s">
        <v>339</v>
      </c>
      <c r="D204" s="28"/>
      <c r="E204" s="123">
        <v>25</v>
      </c>
      <c r="F204" s="123"/>
      <c r="G204" s="123">
        <f t="shared" si="12"/>
        <v>0</v>
      </c>
      <c r="H204" s="130">
        <f t="shared" si="13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x14ac:dyDescent="0.25">
      <c r="A205" s="67" t="s">
        <v>342</v>
      </c>
      <c r="B205" s="68" t="s">
        <v>343</v>
      </c>
      <c r="C205" s="67" t="s">
        <v>339</v>
      </c>
      <c r="D205" s="28"/>
      <c r="E205" s="123">
        <v>20</v>
      </c>
      <c r="F205" s="123"/>
      <c r="G205" s="123">
        <f t="shared" si="12"/>
        <v>0</v>
      </c>
      <c r="H205" s="130">
        <f t="shared" si="13"/>
        <v>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x14ac:dyDescent="0.25">
      <c r="A206" s="121" t="s">
        <v>344</v>
      </c>
      <c r="B206" s="127" t="s">
        <v>345</v>
      </c>
      <c r="C206" s="121" t="s">
        <v>339</v>
      </c>
      <c r="D206" s="28"/>
      <c r="E206" s="121">
        <v>20</v>
      </c>
      <c r="F206" s="121"/>
      <c r="G206" s="121">
        <f t="shared" si="12"/>
        <v>0</v>
      </c>
      <c r="H206" s="119">
        <f t="shared" si="13"/>
        <v>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x14ac:dyDescent="0.25">
      <c r="A207" s="121" t="s">
        <v>346</v>
      </c>
      <c r="B207" s="127" t="s">
        <v>348</v>
      </c>
      <c r="C207" s="121" t="s">
        <v>339</v>
      </c>
      <c r="D207" s="28"/>
      <c r="E207" s="121">
        <v>20</v>
      </c>
      <c r="F207" s="121"/>
      <c r="G207" s="121">
        <f t="shared" si="12"/>
        <v>0</v>
      </c>
      <c r="H207" s="119">
        <f t="shared" si="13"/>
        <v>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x14ac:dyDescent="0.25">
      <c r="A208" s="121" t="s">
        <v>347</v>
      </c>
      <c r="B208" s="127" t="s">
        <v>398</v>
      </c>
      <c r="C208" s="121" t="s">
        <v>339</v>
      </c>
      <c r="D208" s="28"/>
      <c r="E208" s="121">
        <v>10</v>
      </c>
      <c r="F208" s="121"/>
      <c r="G208" s="121">
        <f t="shared" si="12"/>
        <v>0</v>
      </c>
      <c r="H208" s="119">
        <f t="shared" si="13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x14ac:dyDescent="0.25">
      <c r="A209" s="121" t="s">
        <v>349</v>
      </c>
      <c r="B209" s="122" t="s">
        <v>350</v>
      </c>
      <c r="C209" s="121" t="s">
        <v>339</v>
      </c>
      <c r="D209" s="28"/>
      <c r="E209" s="121">
        <v>10</v>
      </c>
      <c r="F209" s="121"/>
      <c r="G209" s="121">
        <f t="shared" si="12"/>
        <v>0</v>
      </c>
      <c r="H209" s="119">
        <f t="shared" si="13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x14ac:dyDescent="0.25">
      <c r="A210" s="123" t="s">
        <v>351</v>
      </c>
      <c r="B210" s="124" t="s">
        <v>352</v>
      </c>
      <c r="C210" s="123" t="s">
        <v>339</v>
      </c>
      <c r="D210" s="28"/>
      <c r="E210" s="123">
        <v>20</v>
      </c>
      <c r="F210" s="123"/>
      <c r="G210" s="123">
        <f t="shared" si="12"/>
        <v>0</v>
      </c>
      <c r="H210" s="130">
        <f t="shared" si="13"/>
        <v>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x14ac:dyDescent="0.25">
      <c r="A211" s="123" t="s">
        <v>353</v>
      </c>
      <c r="B211" s="124" t="s">
        <v>354</v>
      </c>
      <c r="C211" s="123" t="s">
        <v>339</v>
      </c>
      <c r="D211" s="28"/>
      <c r="E211" s="123">
        <v>20</v>
      </c>
      <c r="F211" s="123"/>
      <c r="G211" s="123">
        <f t="shared" si="12"/>
        <v>0</v>
      </c>
      <c r="H211" s="130">
        <f t="shared" si="13"/>
        <v>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x14ac:dyDescent="0.25">
      <c r="A212" s="121" t="s">
        <v>355</v>
      </c>
      <c r="B212" s="127" t="s">
        <v>356</v>
      </c>
      <c r="C212" s="121" t="s">
        <v>339</v>
      </c>
      <c r="D212" s="28"/>
      <c r="E212" s="121">
        <v>20</v>
      </c>
      <c r="F212" s="121"/>
      <c r="G212" s="121">
        <f t="shared" si="12"/>
        <v>0</v>
      </c>
      <c r="H212" s="119">
        <f t="shared" si="13"/>
        <v>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x14ac:dyDescent="0.25">
      <c r="A213" s="123" t="s">
        <v>357</v>
      </c>
      <c r="B213" s="133" t="s">
        <v>358</v>
      </c>
      <c r="C213" s="123" t="s">
        <v>339</v>
      </c>
      <c r="D213" s="28"/>
      <c r="E213" s="123">
        <v>10</v>
      </c>
      <c r="F213" s="123">
        <v>240</v>
      </c>
      <c r="G213" s="123">
        <f t="shared" si="12"/>
        <v>0</v>
      </c>
      <c r="H213" s="130">
        <f t="shared" ref="H213:H218" si="14">IF(G213&gt;F213,F213,G213)</f>
        <v>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x14ac:dyDescent="0.25">
      <c r="A214" s="123" t="s">
        <v>359</v>
      </c>
      <c r="B214" s="124" t="s">
        <v>360</v>
      </c>
      <c r="C214" s="123" t="s">
        <v>339</v>
      </c>
      <c r="D214" s="28"/>
      <c r="E214" s="123">
        <v>10</v>
      </c>
      <c r="F214" s="123"/>
      <c r="G214" s="123">
        <f t="shared" si="12"/>
        <v>0</v>
      </c>
      <c r="H214" s="130">
        <f t="shared" si="14"/>
        <v>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x14ac:dyDescent="0.25">
      <c r="A215" s="123" t="s">
        <v>361</v>
      </c>
      <c r="B215" s="124" t="s">
        <v>362</v>
      </c>
      <c r="C215" s="123" t="s">
        <v>339</v>
      </c>
      <c r="D215" s="28"/>
      <c r="E215" s="123">
        <v>5</v>
      </c>
      <c r="F215" s="123">
        <v>180</v>
      </c>
      <c r="G215" s="123">
        <f t="shared" si="12"/>
        <v>0</v>
      </c>
      <c r="H215" s="130">
        <f t="shared" si="14"/>
        <v>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x14ac:dyDescent="0.25">
      <c r="A216" s="123" t="s">
        <v>363</v>
      </c>
      <c r="B216" s="124" t="s">
        <v>364</v>
      </c>
      <c r="C216" s="123" t="s">
        <v>85</v>
      </c>
      <c r="D216" s="28"/>
      <c r="E216" s="123">
        <v>20</v>
      </c>
      <c r="F216" s="123">
        <v>240</v>
      </c>
      <c r="G216" s="123">
        <f t="shared" si="12"/>
        <v>0</v>
      </c>
      <c r="H216" s="130">
        <f t="shared" si="14"/>
        <v>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x14ac:dyDescent="0.25">
      <c r="A217" s="123" t="s">
        <v>365</v>
      </c>
      <c r="B217" s="124" t="s">
        <v>366</v>
      </c>
      <c r="C217" s="123" t="s">
        <v>85</v>
      </c>
      <c r="D217" s="28"/>
      <c r="E217" s="123">
        <v>10</v>
      </c>
      <c r="F217" s="123">
        <v>120</v>
      </c>
      <c r="G217" s="123">
        <f t="shared" si="12"/>
        <v>0</v>
      </c>
      <c r="H217" s="130">
        <f t="shared" si="14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x14ac:dyDescent="0.25">
      <c r="A218" s="123" t="s">
        <v>367</v>
      </c>
      <c r="B218" s="124" t="s">
        <v>394</v>
      </c>
      <c r="C218" s="123" t="s">
        <v>339</v>
      </c>
      <c r="D218" s="28"/>
      <c r="E218" s="123">
        <v>10</v>
      </c>
      <c r="F218" s="123"/>
      <c r="G218" s="123">
        <f t="shared" si="12"/>
        <v>0</v>
      </c>
      <c r="H218" s="130">
        <f t="shared" si="14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x14ac:dyDescent="0.25">
      <c r="A219" s="123" t="s">
        <v>369</v>
      </c>
      <c r="B219" s="124" t="s">
        <v>368</v>
      </c>
      <c r="C219" s="123" t="s">
        <v>339</v>
      </c>
      <c r="D219" s="28"/>
      <c r="E219" s="123">
        <v>6</v>
      </c>
      <c r="F219" s="123"/>
      <c r="G219" s="123">
        <f t="shared" si="12"/>
        <v>0</v>
      </c>
      <c r="H219" s="130">
        <f t="shared" ref="H219:H224" si="15">G219</f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x14ac:dyDescent="0.25">
      <c r="A220" s="123" t="s">
        <v>371</v>
      </c>
      <c r="B220" s="124" t="s">
        <v>370</v>
      </c>
      <c r="C220" s="123" t="s">
        <v>339</v>
      </c>
      <c r="D220" s="28"/>
      <c r="E220" s="123">
        <v>2</v>
      </c>
      <c r="F220" s="123"/>
      <c r="G220" s="123">
        <f t="shared" si="12"/>
        <v>0</v>
      </c>
      <c r="H220" s="130">
        <f t="shared" si="15"/>
        <v>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x14ac:dyDescent="0.25">
      <c r="A221" s="123" t="s">
        <v>373</v>
      </c>
      <c r="B221" s="127" t="s">
        <v>372</v>
      </c>
      <c r="C221" s="121" t="s">
        <v>339</v>
      </c>
      <c r="D221" s="28"/>
      <c r="E221" s="121">
        <v>2</v>
      </c>
      <c r="F221" s="121"/>
      <c r="G221" s="121">
        <f t="shared" si="12"/>
        <v>0</v>
      </c>
      <c r="H221" s="119">
        <f t="shared" si="15"/>
        <v>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x14ac:dyDescent="0.25">
      <c r="A222" s="123" t="s">
        <v>375</v>
      </c>
      <c r="B222" s="124" t="s">
        <v>374</v>
      </c>
      <c r="C222" s="123" t="s">
        <v>339</v>
      </c>
      <c r="D222" s="28"/>
      <c r="E222" s="123">
        <v>3</v>
      </c>
      <c r="F222" s="123"/>
      <c r="G222" s="123">
        <f t="shared" si="12"/>
        <v>0</v>
      </c>
      <c r="H222" s="130">
        <f t="shared" si="15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x14ac:dyDescent="0.25">
      <c r="A223" s="123" t="s">
        <v>377</v>
      </c>
      <c r="B223" s="127" t="s">
        <v>376</v>
      </c>
      <c r="C223" s="121" t="s">
        <v>339</v>
      </c>
      <c r="D223" s="28"/>
      <c r="E223" s="121">
        <v>2</v>
      </c>
      <c r="F223" s="121"/>
      <c r="G223" s="121">
        <f t="shared" si="12"/>
        <v>0</v>
      </c>
      <c r="H223" s="119">
        <f t="shared" si="15"/>
        <v>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28.5" x14ac:dyDescent="0.25">
      <c r="A224" s="123" t="s">
        <v>393</v>
      </c>
      <c r="B224" s="126" t="s">
        <v>378</v>
      </c>
      <c r="C224" s="123" t="s">
        <v>339</v>
      </c>
      <c r="D224" s="28"/>
      <c r="E224" s="123">
        <v>2</v>
      </c>
      <c r="F224" s="123"/>
      <c r="G224" s="123">
        <f t="shared" si="12"/>
        <v>0</v>
      </c>
      <c r="H224" s="130">
        <f t="shared" si="15"/>
        <v>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x14ac:dyDescent="0.25">
      <c r="A225" s="115"/>
      <c r="B225" s="116"/>
      <c r="C225" s="115"/>
      <c r="D225" s="118"/>
      <c r="E225" s="115"/>
      <c r="F225" s="115"/>
      <c r="G225" s="115"/>
      <c r="H225" s="117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s="57" customFormat="1" ht="15.75" x14ac:dyDescent="0.25">
      <c r="A226" s="76" t="s">
        <v>24</v>
      </c>
      <c r="B226" s="76"/>
      <c r="C226" s="76"/>
      <c r="D226" s="76"/>
      <c r="E226" s="76"/>
      <c r="F226" s="76"/>
      <c r="G226" s="76"/>
      <c r="H226" s="77"/>
    </row>
    <row r="227" spans="1:1024" x14ac:dyDescent="0.25">
      <c r="A227" s="53" t="s">
        <v>379</v>
      </c>
      <c r="B227" s="51"/>
      <c r="C227" s="51"/>
      <c r="D227" s="51"/>
      <c r="E227" s="51"/>
      <c r="F227" s="51"/>
      <c r="G227" s="51"/>
      <c r="H227" s="54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x14ac:dyDescent="0.25">
      <c r="A228" s="53" t="s">
        <v>380</v>
      </c>
      <c r="B228" s="51"/>
      <c r="C228" s="51"/>
      <c r="D228" s="51"/>
      <c r="E228" s="51"/>
      <c r="F228" s="51"/>
      <c r="G228" s="51"/>
      <c r="H228" s="54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x14ac:dyDescent="0.25">
      <c r="A229" s="53" t="s">
        <v>381</v>
      </c>
      <c r="B229" s="51"/>
      <c r="C229" s="51"/>
      <c r="D229" s="51"/>
      <c r="E229" s="51"/>
      <c r="F229" s="51"/>
      <c r="G229" s="51"/>
      <c r="H229" s="54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x14ac:dyDescent="0.25">
      <c r="A230" s="53" t="s">
        <v>382</v>
      </c>
      <c r="B230" s="51"/>
      <c r="C230" s="51"/>
      <c r="D230" s="51"/>
      <c r="E230" s="51"/>
      <c r="F230" s="51"/>
      <c r="G230" s="51"/>
      <c r="H230" s="54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x14ac:dyDescent="0.25">
      <c r="A231" s="53" t="s">
        <v>383</v>
      </c>
      <c r="B231" s="51"/>
      <c r="C231" s="51"/>
      <c r="D231" s="51"/>
      <c r="E231" s="51"/>
      <c r="F231" s="51"/>
      <c r="G231" s="51"/>
      <c r="H231" s="54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x14ac:dyDescent="0.25">
      <c r="A232" s="53" t="s">
        <v>384</v>
      </c>
      <c r="B232" s="51"/>
      <c r="C232" s="51"/>
      <c r="D232" s="51"/>
      <c r="E232" s="51"/>
      <c r="F232" s="51"/>
      <c r="G232" s="51"/>
      <c r="H232" s="54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s="57" customFormat="1" ht="15.75" x14ac:dyDescent="0.25">
      <c r="A233" s="55" t="s">
        <v>385</v>
      </c>
      <c r="B233" s="55"/>
      <c r="C233" s="56"/>
      <c r="D233" s="56"/>
      <c r="E233" s="56"/>
      <c r="F233" s="56"/>
      <c r="G233" s="56"/>
      <c r="H233" s="34">
        <f>G202+G203+G204+G205+G206+G207+G208+G209+G210+G211+G212+G213+G214+G215+G216+G217+G218+G219+G220+G221+G222+G223+G224</f>
        <v>0</v>
      </c>
    </row>
    <row r="234" spans="1:1024" s="25" customFormat="1" ht="18.75" x14ac:dyDescent="0.3">
      <c r="A234" s="106" t="s">
        <v>386</v>
      </c>
      <c r="B234" s="106"/>
      <c r="C234" s="107"/>
      <c r="D234" s="107"/>
      <c r="E234" s="107"/>
      <c r="F234" s="107"/>
      <c r="G234" s="107"/>
      <c r="H234" s="107">
        <f>IF(H233&gt;700,700,H233)</f>
        <v>0</v>
      </c>
    </row>
    <row r="235" spans="1:102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s="94" customFormat="1" ht="18.75" x14ac:dyDescent="0.3">
      <c r="A236" s="108"/>
      <c r="B236" s="108"/>
      <c r="C236" s="109" t="s">
        <v>387</v>
      </c>
      <c r="D236" s="109"/>
      <c r="E236" s="109"/>
      <c r="F236" s="109"/>
      <c r="G236" s="109"/>
      <c r="H236" s="110">
        <f>H22+H49+H79+H100+H183+H197+H233</f>
        <v>0</v>
      </c>
    </row>
    <row r="237" spans="1:1024" ht="18" x14ac:dyDescent="0.25">
      <c r="A237"/>
      <c r="B237"/>
      <c r="C237" s="111"/>
      <c r="D237" s="111"/>
      <c r="E237" s="111"/>
      <c r="F237" s="111"/>
      <c r="G237" s="111"/>
      <c r="H237" s="112"/>
    </row>
    <row r="238" spans="1:1024" ht="18" x14ac:dyDescent="0.25">
      <c r="A238" s="108"/>
      <c r="B238" s="108"/>
      <c r="C238" s="113" t="s">
        <v>388</v>
      </c>
      <c r="D238" s="113"/>
      <c r="E238" s="113"/>
      <c r="F238" s="113"/>
      <c r="G238" s="113"/>
      <c r="H238" s="114">
        <f>H23+H50+H80+H101+H184+H198+H234</f>
        <v>0</v>
      </c>
    </row>
  </sheetData>
  <mergeCells count="9">
    <mergeCell ref="A7:G7"/>
    <mergeCell ref="A8:G8"/>
    <mergeCell ref="A14:B14"/>
    <mergeCell ref="B103:C103"/>
    <mergeCell ref="A2:H2"/>
    <mergeCell ref="A3:H3"/>
    <mergeCell ref="A4:H4"/>
    <mergeCell ref="A5:H5"/>
    <mergeCell ref="A6:H6"/>
  </mergeCells>
  <pageMargins left="0.51180555555555496" right="0.51180555555555496" top="0.78749999999999998" bottom="0.78749999999999998" header="0.51180555555555496" footer="0.51180555555555496"/>
  <pageSetup paperSize="9" scale="61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RowHeight="15" x14ac:dyDescent="0.25"/>
  <cols>
    <col min="1" max="1025" width="8.4257812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Walberto Santos</dc:creator>
  <cp:lastModifiedBy>Marília H.</cp:lastModifiedBy>
  <cp:revision>5</cp:revision>
  <cp:lastPrinted>2019-09-13T12:54:49Z</cp:lastPrinted>
  <dcterms:created xsi:type="dcterms:W3CDTF">2016-11-11T17:22:52Z</dcterms:created>
  <dcterms:modified xsi:type="dcterms:W3CDTF">2020-11-19T15:58:43Z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